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4" yWindow="648" windowWidth="22200" windowHeight="8856" activeTab="1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definedNames>
    <definedName name="Z_791DB74A_D72A_4A24_8E5B_5C9CCB5308F6_.wvu.PrintArea" localSheetId="1">ЗМІСТ!$A$2:$U$83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4525"/>
  <extLst>
    <ext uri="GoogleSheetsCustomDataVersion1">
      <go:sheetsCustomData xmlns:go="http://customooxmlschemas.google.com/" r:id="" roundtripDataSignature="AMtx7mjRAvK25NbLbXzHSTZ6JgNkVPHpsg=="/>
    </ext>
  </extLst>
</workbook>
</file>

<file path=xl/calcChain.xml><?xml version="1.0" encoding="utf-8"?>
<calcChain xmlns="http://schemas.openxmlformats.org/spreadsheetml/2006/main">
  <c r="T41" i="2" l="1"/>
  <c r="T45" i="2"/>
  <c r="L39" i="2" l="1"/>
  <c r="J39" i="2"/>
  <c r="P39" i="2" l="1"/>
  <c r="R14" i="2" l="1"/>
  <c r="J13" i="2" l="1"/>
  <c r="L13" i="2"/>
  <c r="P13" i="2" l="1"/>
  <c r="E4" i="4" l="1"/>
  <c r="D4" i="4"/>
  <c r="C4" i="4"/>
  <c r="B4" i="4"/>
  <c r="L16" i="3"/>
  <c r="K16" i="3"/>
  <c r="J16" i="3"/>
  <c r="I16" i="3"/>
  <c r="L14" i="3"/>
  <c r="L15" i="3" s="1"/>
  <c r="K14" i="3"/>
  <c r="J14" i="3"/>
  <c r="I14" i="3"/>
  <c r="I9" i="3"/>
  <c r="H9" i="3"/>
  <c r="B9" i="3"/>
  <c r="A9" i="3"/>
  <c r="B8" i="3"/>
  <c r="A8" i="3"/>
  <c r="B7" i="3"/>
  <c r="A7" i="3"/>
  <c r="I6" i="3"/>
  <c r="B6" i="3"/>
  <c r="A6" i="3"/>
  <c r="A87" i="2"/>
  <c r="U83" i="2"/>
  <c r="T83" i="2"/>
  <c r="S83" i="2"/>
  <c r="R83" i="2"/>
  <c r="I22" i="3" s="1"/>
  <c r="Q22" i="3" s="1"/>
  <c r="U82" i="2"/>
  <c r="L21" i="3" s="1"/>
  <c r="T82" i="2"/>
  <c r="K21" i="3" s="1"/>
  <c r="S82" i="2"/>
  <c r="J21" i="3" s="1"/>
  <c r="R82" i="2"/>
  <c r="I21" i="3" s="1"/>
  <c r="U81" i="2"/>
  <c r="L20" i="3" s="1"/>
  <c r="T81" i="2"/>
  <c r="K20" i="3" s="1"/>
  <c r="S81" i="2"/>
  <c r="J20" i="3" s="1"/>
  <c r="R81" i="2"/>
  <c r="I20" i="3" s="1"/>
  <c r="U80" i="2"/>
  <c r="T80" i="2"/>
  <c r="K19" i="3" s="1"/>
  <c r="S80" i="2"/>
  <c r="J19" i="3" s="1"/>
  <c r="R80" i="2"/>
  <c r="I19" i="3" s="1"/>
  <c r="Q78" i="2"/>
  <c r="I78" i="2"/>
  <c r="F78" i="2"/>
  <c r="C78" i="2"/>
  <c r="U74" i="2"/>
  <c r="T74" i="2"/>
  <c r="S74" i="2"/>
  <c r="R74" i="2"/>
  <c r="O74" i="2"/>
  <c r="N74" i="2"/>
  <c r="M74" i="2"/>
  <c r="K73" i="2"/>
  <c r="J73" i="2" s="1"/>
  <c r="K72" i="2"/>
  <c r="L72" i="2" s="1"/>
  <c r="K71" i="2"/>
  <c r="L71" i="2" s="1"/>
  <c r="K70" i="2"/>
  <c r="J70" i="2" s="1"/>
  <c r="K69" i="2"/>
  <c r="L69" i="2" s="1"/>
  <c r="K68" i="2"/>
  <c r="L68" i="2" s="1"/>
  <c r="J68" i="2"/>
  <c r="K67" i="2"/>
  <c r="J67" i="2" s="1"/>
  <c r="U64" i="2"/>
  <c r="T64" i="2"/>
  <c r="S64" i="2"/>
  <c r="R64" i="2"/>
  <c r="O64" i="2"/>
  <c r="O76" i="2" s="1"/>
  <c r="N64" i="2"/>
  <c r="M64" i="2"/>
  <c r="K63" i="2"/>
  <c r="L63" i="2" s="1"/>
  <c r="J63" i="2"/>
  <c r="P63" i="2" s="1"/>
  <c r="K62" i="2"/>
  <c r="L62" i="2" s="1"/>
  <c r="K61" i="2"/>
  <c r="J61" i="2" s="1"/>
  <c r="K60" i="2"/>
  <c r="L60" i="2" s="1"/>
  <c r="K59" i="2"/>
  <c r="L59" i="2" s="1"/>
  <c r="K58" i="2"/>
  <c r="J58" i="2" s="1"/>
  <c r="U52" i="2"/>
  <c r="T52" i="2"/>
  <c r="S52" i="2"/>
  <c r="R52" i="2"/>
  <c r="O52" i="2"/>
  <c r="N52" i="2"/>
  <c r="M52" i="2"/>
  <c r="L52" i="2"/>
  <c r="K51" i="2"/>
  <c r="J51" i="2" s="1"/>
  <c r="P51" i="2" s="1"/>
  <c r="K50" i="2"/>
  <c r="J50" i="2" s="1"/>
  <c r="P50" i="2" s="1"/>
  <c r="K49" i="2"/>
  <c r="J49" i="2" s="1"/>
  <c r="P49" i="2" s="1"/>
  <c r="K48" i="2"/>
  <c r="U45" i="2"/>
  <c r="S45" i="2"/>
  <c r="R45" i="2"/>
  <c r="O45" i="2"/>
  <c r="N45" i="2"/>
  <c r="M45" i="2"/>
  <c r="L45" i="2"/>
  <c r="K44" i="2"/>
  <c r="J44" i="2" s="1"/>
  <c r="U41" i="2"/>
  <c r="S41" i="2"/>
  <c r="R41" i="2"/>
  <c r="O41" i="2"/>
  <c r="N41" i="2"/>
  <c r="M41" i="2"/>
  <c r="K40" i="2"/>
  <c r="L40" i="2" s="1"/>
  <c r="K38" i="2"/>
  <c r="J38" i="2" s="1"/>
  <c r="L37" i="2"/>
  <c r="J37" i="2"/>
  <c r="K36" i="2"/>
  <c r="L36" i="2" s="1"/>
  <c r="K35" i="2"/>
  <c r="J35" i="2" s="1"/>
  <c r="K34" i="2"/>
  <c r="L34" i="2" s="1"/>
  <c r="K33" i="2"/>
  <c r="L33" i="2" s="1"/>
  <c r="K32" i="2"/>
  <c r="J32" i="2" s="1"/>
  <c r="K31" i="2"/>
  <c r="L31" i="2" s="1"/>
  <c r="L29" i="2"/>
  <c r="J29" i="2"/>
  <c r="L28" i="2"/>
  <c r="J28" i="2"/>
  <c r="L27" i="2"/>
  <c r="J27" i="2"/>
  <c r="L26" i="2"/>
  <c r="J26" i="2"/>
  <c r="L25" i="2"/>
  <c r="J25" i="2"/>
  <c r="L24" i="2"/>
  <c r="J24" i="2"/>
  <c r="L23" i="2"/>
  <c r="J23" i="2"/>
  <c r="L22" i="2"/>
  <c r="J22" i="2"/>
  <c r="L21" i="2"/>
  <c r="J21" i="2"/>
  <c r="L20" i="2"/>
  <c r="J20" i="2"/>
  <c r="L19" i="2"/>
  <c r="J19" i="2"/>
  <c r="L18" i="2"/>
  <c r="J18" i="2"/>
  <c r="L17" i="2"/>
  <c r="J17" i="2"/>
  <c r="U14" i="2"/>
  <c r="T14" i="2"/>
  <c r="S14" i="2"/>
  <c r="O14" i="2"/>
  <c r="N14" i="2"/>
  <c r="M14" i="2"/>
  <c r="K12" i="2"/>
  <c r="K14" i="2" s="1"/>
  <c r="R76" i="2" l="1"/>
  <c r="K52" i="2"/>
  <c r="O54" i="2"/>
  <c r="O78" i="2" s="1"/>
  <c r="J71" i="2"/>
  <c r="T76" i="2"/>
  <c r="M76" i="2"/>
  <c r="L70" i="2"/>
  <c r="S76" i="2"/>
  <c r="P37" i="2"/>
  <c r="J31" i="2"/>
  <c r="P31" i="2" s="1"/>
  <c r="U76" i="2"/>
  <c r="N76" i="2"/>
  <c r="J62" i="2"/>
  <c r="P62" i="2" s="1"/>
  <c r="M54" i="2"/>
  <c r="N54" i="2"/>
  <c r="J60" i="2"/>
  <c r="P60" i="2" s="1"/>
  <c r="L73" i="2"/>
  <c r="P73" i="2" s="1"/>
  <c r="P19" i="2"/>
  <c r="P25" i="2"/>
  <c r="P27" i="2"/>
  <c r="P17" i="2"/>
  <c r="P20" i="2"/>
  <c r="P23" i="2"/>
  <c r="P26" i="2"/>
  <c r="P29" i="2"/>
  <c r="P68" i="2"/>
  <c r="P71" i="2"/>
  <c r="P21" i="2"/>
  <c r="P24" i="2"/>
  <c r="J59" i="2"/>
  <c r="P59" i="2" s="1"/>
  <c r="J69" i="2"/>
  <c r="J72" i="2"/>
  <c r="P70" i="2"/>
  <c r="I17" i="3"/>
  <c r="L67" i="2"/>
  <c r="U54" i="2"/>
  <c r="P28" i="2"/>
  <c r="J33" i="2"/>
  <c r="P33" i="2" s="1"/>
  <c r="P22" i="2"/>
  <c r="Q14" i="3"/>
  <c r="L32" i="2"/>
  <c r="P32" i="2" s="1"/>
  <c r="J40" i="2"/>
  <c r="P40" i="2" s="1"/>
  <c r="R54" i="2"/>
  <c r="R78" i="2" s="1"/>
  <c r="I18" i="3" s="1"/>
  <c r="J48" i="2"/>
  <c r="P48" i="2" s="1"/>
  <c r="P52" i="2" s="1"/>
  <c r="T84" i="2"/>
  <c r="J34" i="2"/>
  <c r="P34" i="2" s="1"/>
  <c r="L38" i="2"/>
  <c r="P38" i="2"/>
  <c r="T54" i="2"/>
  <c r="T78" i="2" s="1"/>
  <c r="K18" i="3" s="1"/>
  <c r="S54" i="2"/>
  <c r="L35" i="2"/>
  <c r="P35" i="2" s="1"/>
  <c r="J17" i="3"/>
  <c r="K17" i="3"/>
  <c r="L17" i="3"/>
  <c r="I15" i="3"/>
  <c r="Q15" i="3" s="1"/>
  <c r="U84" i="2"/>
  <c r="Q20" i="3"/>
  <c r="S84" i="2"/>
  <c r="J12" i="2"/>
  <c r="J45" i="2"/>
  <c r="P44" i="2"/>
  <c r="P45" i="2" s="1"/>
  <c r="P72" i="2"/>
  <c r="Q21" i="3"/>
  <c r="M78" i="2"/>
  <c r="P67" i="2"/>
  <c r="K64" i="2"/>
  <c r="K41" i="2"/>
  <c r="L58" i="2"/>
  <c r="L61" i="2"/>
  <c r="P61" i="2" s="1"/>
  <c r="R84" i="2"/>
  <c r="Q16" i="3"/>
  <c r="L12" i="2"/>
  <c r="L14" i="2" s="1"/>
  <c r="P18" i="2"/>
  <c r="J36" i="2"/>
  <c r="P36" i="2" s="1"/>
  <c r="L19" i="3"/>
  <c r="Q19" i="3" s="1"/>
  <c r="K45" i="2"/>
  <c r="K74" i="2"/>
  <c r="U78" i="2" l="1"/>
  <c r="L18" i="3" s="1"/>
  <c r="Q18" i="3" s="1"/>
  <c r="S78" i="2"/>
  <c r="J18" i="3" s="1"/>
  <c r="J64" i="2"/>
  <c r="J74" i="2"/>
  <c r="J76" i="2" s="1"/>
  <c r="K76" i="2"/>
  <c r="N78" i="2"/>
  <c r="J14" i="2"/>
  <c r="P12" i="2"/>
  <c r="P14" i="2" s="1"/>
  <c r="L74" i="2"/>
  <c r="P69" i="2"/>
  <c r="P74" i="2"/>
  <c r="K54" i="2"/>
  <c r="J52" i="2"/>
  <c r="L41" i="2"/>
  <c r="L54" i="2" s="1"/>
  <c r="L64" i="2"/>
  <c r="P58" i="2"/>
  <c r="P64" i="2" s="1"/>
  <c r="P41" i="2"/>
  <c r="J41" i="2"/>
  <c r="P76" i="2" l="1"/>
  <c r="P54" i="2"/>
  <c r="K78" i="2"/>
  <c r="L76" i="2"/>
  <c r="L78" i="2" s="1"/>
  <c r="J54" i="2"/>
  <c r="J78" i="2" s="1"/>
  <c r="P78" i="2" l="1"/>
</calcChain>
</file>

<file path=xl/sharedStrings.xml><?xml version="1.0" encoding="utf-8"?>
<sst xmlns="http://schemas.openxmlformats.org/spreadsheetml/2006/main" count="264" uniqueCount="213">
  <si>
    <t>МІНІСТЕРСТВО ОСВІТИ І НАУКИ УКРАЇНИ</t>
  </si>
  <si>
    <t>МИКОЛАЇВСЬКИЙ НАЦІОНАЛЬНИЙ УНІВЕРСИТЕТ ІМЕНІ В. О. СУХОМЛИНСЬКОГО</t>
  </si>
  <si>
    <t>НАВЧАЛЬНИЙ ПЛАН</t>
  </si>
  <si>
    <t>підготовки здобувачів вищої освіти</t>
  </si>
  <si>
    <t>Галузь знань</t>
  </si>
  <si>
    <t>12 Інформаційні технології</t>
  </si>
  <si>
    <t>Освітній рівень:</t>
  </si>
  <si>
    <t>перший (бакалаврський)</t>
  </si>
  <si>
    <t>Спеціальність</t>
  </si>
  <si>
    <t>122 Комп'ютерні науки</t>
  </si>
  <si>
    <t xml:space="preserve">Попередня освіта: </t>
  </si>
  <si>
    <t>повна загальна середня</t>
  </si>
  <si>
    <t>Предметна спеціальність 
(спеціалізація)</t>
  </si>
  <si>
    <t>Форма навчання</t>
  </si>
  <si>
    <t>денна</t>
  </si>
  <si>
    <t>Освітня програма</t>
  </si>
  <si>
    <t>Комп'ютерні науки</t>
  </si>
  <si>
    <t>Термін навчання</t>
  </si>
  <si>
    <t>1 р. 10 міс.</t>
  </si>
  <si>
    <t>Кваліфікація</t>
  </si>
  <si>
    <t>Бакалавр з комп'ютерних наук</t>
  </si>
  <si>
    <t>І. Графік навчального процесу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</si>
  <si>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</si>
  <si>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</si>
  <si>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</si>
  <si>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</si>
  <si>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</si>
  <si>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</si>
  <si>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</si>
  <si>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</si>
  <si>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</si>
  <si>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</si>
  <si>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</si>
  <si>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</si>
  <si>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Канікули</t>
  </si>
  <si>
    <t>І</t>
  </si>
  <si>
    <t>С</t>
  </si>
  <si>
    <t>К</t>
  </si>
  <si>
    <t>Н</t>
  </si>
  <si>
    <t>ІІ</t>
  </si>
  <si>
    <t>П</t>
  </si>
  <si>
    <t>А</t>
  </si>
  <si>
    <t>ІІІ. План навчального процесу</t>
  </si>
  <si>
    <t>Шифр</t>
  </si>
  <si>
    <t>ОСВІТНІ КОМПОНЕНТИ</t>
  </si>
  <si>
    <t>Семестровий контроль</t>
  </si>
  <si>
    <t>Годин вивчення</t>
  </si>
  <si>
    <t>Розподіл по курсах і семестрах</t>
  </si>
  <si>
    <t>Загальний обсяг годин</t>
  </si>
  <si>
    <t>У кредитах ECTS</t>
  </si>
  <si>
    <t>Аудиторні заняття</t>
  </si>
  <si>
    <t>з них</t>
  </si>
  <si>
    <t>Самостійна робота студентів</t>
  </si>
  <si>
    <t>Кредити, виконані коледжом на основі ОКР молодшого спеціаліста</t>
  </si>
  <si>
    <t>1 курс</t>
  </si>
  <si>
    <t>2 курс</t>
  </si>
  <si>
    <t>Екзамени</t>
  </si>
  <si>
    <t>Заліки</t>
  </si>
  <si>
    <t>Курсові роботи</t>
  </si>
  <si>
    <t>Лекції</t>
  </si>
  <si>
    <t>Практичні, семінарські</t>
  </si>
  <si>
    <t>Лабораторні заняття</t>
  </si>
  <si>
    <t>кількість навчальних тижнів у семестрі</t>
  </si>
  <si>
    <t>кредитів на семестр</t>
  </si>
  <si>
    <t>I. ОБОВЯЗКОВА ЧАСТИНА</t>
  </si>
  <si>
    <t>1.1. НАВЧАЛЬНІ ДИСЦИПЛІНИ ЗАГАЛЬНОЇ ПІДГОТОВКИ</t>
  </si>
  <si>
    <t>ОК. 01</t>
  </si>
  <si>
    <t>Всього за цикл 1.1.</t>
  </si>
  <si>
    <t>1.2. НАВЧАЛЬНІ ДИСЦИПЛІНИ СПЕЦІАЛЬНОЇ (ФАХОВОЇ) ПІДГОТОВКИ</t>
  </si>
  <si>
    <t>Вища математика</t>
  </si>
  <si>
    <t>Теорія ймовірності та математична статистика</t>
  </si>
  <si>
    <t>Дискретна математика</t>
  </si>
  <si>
    <t>Алгоритми та методи обчислень</t>
  </si>
  <si>
    <t>Програмування (курсовий проект)</t>
  </si>
  <si>
    <t>Архітектура комп’ютерів</t>
  </si>
  <si>
    <t>Комп’ютерна електроніка</t>
  </si>
  <si>
    <t>Операційні системи</t>
  </si>
  <si>
    <t>Системне програмування</t>
  </si>
  <si>
    <t>Економіка і планування виробництва</t>
  </si>
  <si>
    <t>Комп’ютерні системи та мережі (курсовий проект)</t>
  </si>
  <si>
    <t>Організація баз даних</t>
  </si>
  <si>
    <t xml:space="preserve">Системне програмне забезпечення </t>
  </si>
  <si>
    <t>ОК. 02</t>
  </si>
  <si>
    <t>Методи та системи штучного інтелекту</t>
  </si>
  <si>
    <t>ОК. 03</t>
  </si>
  <si>
    <t>Системний аналіз та теорія прийняття рішень</t>
  </si>
  <si>
    <t>ОК. 04</t>
  </si>
  <si>
    <t>IT project management / Управління ІТ-проектами</t>
  </si>
  <si>
    <t>ОК. 05</t>
  </si>
  <si>
    <t>Технології захисту інформації</t>
  </si>
  <si>
    <t>ОК. 06</t>
  </si>
  <si>
    <t>Програмування</t>
  </si>
  <si>
    <t>ОК. 07</t>
  </si>
  <si>
    <t>Програмування. Web-технології та web-дизайн</t>
  </si>
  <si>
    <t>ОК. 08</t>
  </si>
  <si>
    <t>ОК. 09</t>
  </si>
  <si>
    <t>Технології комп'ютерного проектування інформаційних систем</t>
  </si>
  <si>
    <t>ОК. 10</t>
  </si>
  <si>
    <t>Всього за цикл 1.2.</t>
  </si>
  <si>
    <t>1.3.  КУРСОВІ РОБОТИ</t>
  </si>
  <si>
    <t>ОК. 11</t>
  </si>
  <si>
    <t>Всього за цикл 1.3.</t>
  </si>
  <si>
    <t>1.4. ПРАКТИЧНА ПІДГОТОВКА</t>
  </si>
  <si>
    <t>ОК. 12</t>
  </si>
  <si>
    <t>ОК. 13</t>
  </si>
  <si>
    <t>Переддипломна практика</t>
  </si>
  <si>
    <t>ОК. 14</t>
  </si>
  <si>
    <t>Виробнича  практика</t>
  </si>
  <si>
    <t>ОК. 15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</si>
  <si>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</si>
  <si>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</si>
  <si>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</si>
  <si>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</t>
  </si>
  <si>
    <t>ВБ. 1.1</t>
  </si>
  <si>
    <t>Вибіркова дисципліна 1.1.</t>
  </si>
  <si>
    <t>ВБ. 1.2</t>
  </si>
  <si>
    <t>Вибіркова дисципліна 1.2.</t>
  </si>
  <si>
    <t>ВБ. 1.3</t>
  </si>
  <si>
    <t>Вибіркова дисципліна 1.3.</t>
  </si>
  <si>
    <t>ВБ. 1.4</t>
  </si>
  <si>
    <t>Вибіркова дисципліна 1.4.</t>
  </si>
  <si>
    <t>ВБ. 1.5</t>
  </si>
  <si>
    <t>Вибіркова дисципліна 1.5.</t>
  </si>
  <si>
    <t>ВБ. 1.6</t>
  </si>
  <si>
    <t>Вибіркова дисципліна 1.6.</t>
  </si>
  <si>
    <t>Всього за цикл 2.1.</t>
  </si>
  <si>
    <t>2.2. НАВЧАЛЬНІ ДИСЦИПЛІНИ СПЕЦІАЛЬНОЇ (ФАХОВОЇ) ПІДГОТОВКИ</t>
  </si>
  <si>
    <t>ВБ. 2.1</t>
  </si>
  <si>
    <t>Вибіркова дисципліна 2.1.</t>
  </si>
  <si>
    <t>ВБ. 2.2</t>
  </si>
  <si>
    <t>Вибіркова дисципліна 2.2.</t>
  </si>
  <si>
    <t>Вибіркова дисципліна 2.3.</t>
  </si>
  <si>
    <t>ВБ. 2.4</t>
  </si>
  <si>
    <t>Вибіркова дисципліна 2.4.</t>
  </si>
  <si>
    <t>ВБ. 2.5</t>
  </si>
  <si>
    <t>Вибіркова дисципліна 2.5.</t>
  </si>
  <si>
    <t>ВБ. 2.6</t>
  </si>
  <si>
    <t>Вибіркова дисципліна 2.6.</t>
  </si>
  <si>
    <t>ВБ. 2.7</t>
  </si>
  <si>
    <t>Вибіркова дисципліна 2.7.</t>
  </si>
  <si>
    <t>Всього за цикл 2.2.</t>
  </si>
  <si>
    <t>ВСЬОГО ЗА ЧАСТИНОЮ 2</t>
  </si>
  <si>
    <t>ВСЬОГО ЗА ОСВІТНЬОЮ ПРОГРАМОЮ</t>
  </si>
  <si>
    <t>Кількість</t>
  </si>
  <si>
    <t>Екзаменів</t>
  </si>
  <si>
    <t>Заліків (в т.ч. практик)</t>
  </si>
  <si>
    <t>Курсових робіт</t>
  </si>
  <si>
    <t>РАЗОМ</t>
  </si>
  <si>
    <t>ІV. Практична підготовка</t>
  </si>
  <si>
    <t>V.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</si>
  <si>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</si>
  <si>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</si>
  <si>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</si>
  <si>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</si>
  <si>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</si>
  <si>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</si>
  <si>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</si>
  <si>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</si>
  <si>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ПА 01</t>
  </si>
  <si>
    <t>Захист кваліфікаційної роботи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</si>
  <si>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</si>
  <si>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</si>
  <si>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</si>
  <si>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</si>
  <si>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</si>
  <si>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</si>
  <si>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Разом</t>
  </si>
  <si>
    <t>Кількість тижнів у семестрі</t>
  </si>
  <si>
    <t>Кількість тижнів аудиторних занять у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</si>
  <si>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</si>
  <si>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</si>
  <si>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</si>
  <si>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</si>
  <si>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</si>
  <si>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</si>
  <si>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Кількість практик</t>
  </si>
  <si>
    <t>Навчальний план складено у відповідності до Навчальний план складено у відповідності до Стандарту вищої освіти за спеціальністю 122 "Комп'ютерні науки" галузі знань 12 "Інформаційні технології" для підготовки здобувачів першого (бакалаврського) рівня вищої освіти</t>
  </si>
  <si>
    <t>Затверджено на засіданні вченої ради ______________________________ факультету</t>
  </si>
  <si>
    <t>"Погоджено"</t>
  </si>
  <si>
    <t>Протокол № ____ від "____" ___________ 20___ року</t>
  </si>
  <si>
    <t>навчально-методичною радою МНУ ім. В.О.Сухомлинського</t>
  </si>
  <si>
    <t xml:space="preserve">Декан факультету  </t>
  </si>
  <si>
    <t>Гуріна О.В.</t>
  </si>
  <si>
    <t>"____" _______________ 20___ р. ______________________</t>
  </si>
  <si>
    <t>Керівник проектної групи (гарант ОП)</t>
  </si>
  <si>
    <t>Булгакова О.С.</t>
  </si>
  <si>
    <t>Проректор із науково-педагогічної роботи  ______________________</t>
  </si>
  <si>
    <t>О.А.Кузнецова</t>
  </si>
  <si>
    <t>Перевірка на кількість освітніх компонентів в семестрі</t>
  </si>
  <si>
    <t>Дисциплін</t>
  </si>
  <si>
    <t>Іноземна мова за професійним спрямуванням</t>
  </si>
  <si>
    <t>Трудове право і підприємницька діяльність</t>
  </si>
  <si>
    <t>Тестування програмного забезпечення</t>
  </si>
  <si>
    <t>Проектно-технологічна практика</t>
  </si>
  <si>
    <t>Підготовка і захист кваліфікаціної роботи</t>
  </si>
  <si>
    <t>Курси</t>
  </si>
  <si>
    <t>Сесія</t>
  </si>
  <si>
    <t>Атестація випускників</t>
  </si>
  <si>
    <t>Кількість тижнів</t>
  </si>
  <si>
    <t>Науковий семінар</t>
  </si>
  <si>
    <t>Т</t>
  </si>
  <si>
    <t>Теоретичне навчання (Аспірантура)</t>
  </si>
  <si>
    <t>Практика</t>
  </si>
  <si>
    <r>
      <t>15/</t>
    </r>
    <r>
      <rPr>
        <b/>
        <sz val="16"/>
        <color theme="1"/>
        <rFont val="Times New Roman Cyr"/>
        <charset val="1"/>
      </rPr>
      <t>П</t>
    </r>
  </si>
  <si>
    <t>Комп'ютерна графіка (2D)</t>
  </si>
  <si>
    <t>Теорія обчислень</t>
  </si>
  <si>
    <t>ОК. 16</t>
  </si>
  <si>
    <t>ОК. 17</t>
  </si>
  <si>
    <t>ВБ. 2.8</t>
  </si>
  <si>
    <t>Курсовий проект з дисципліни "Організвція баз даних"</t>
  </si>
  <si>
    <t>Кузьма</t>
  </si>
  <si>
    <t>Булгакова</t>
  </si>
  <si>
    <t>Зосімов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</si>
</sst>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р_."/>
  </numFmts>
  <fonts count="38">
    <font>
      <sz val="10"/>
      <color rgb="FF000000"/>
      <name val="Arimo"/>
      <scheme val="minor"/>
    </font>
    <font>
      <b/>
      <sz val="22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"/>
    </font>
    <font>
      <b/>
      <sz val="14"/>
      <color rgb="FF000000"/>
      <name val="Times"/>
    </font>
    <font>
      <b/>
      <sz val="16"/>
      <color rgb="FF000000"/>
      <name val="Times"/>
    </font>
    <font>
      <sz val="10"/>
      <name val="Arimo"/>
    </font>
    <font>
      <sz val="10"/>
      <color rgb="FF000000"/>
      <name val="Arimo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"/>
    </font>
    <font>
      <sz val="12"/>
      <color rgb="FF000000"/>
      <name val="Times"/>
    </font>
    <font>
      <sz val="14"/>
      <color rgb="FF000000"/>
      <name val="Times"/>
    </font>
    <font>
      <sz val="10"/>
      <color rgb="FF000000"/>
      <name val="Times"/>
    </font>
    <font>
      <sz val="10"/>
      <color theme="1"/>
      <name val="Arimo"/>
      <scheme val="minor"/>
    </font>
    <font>
      <sz val="11"/>
      <color rgb="FF000000"/>
      <name val="Arimo"/>
    </font>
    <font>
      <b/>
      <sz val="11"/>
      <color rgb="FF000000"/>
      <name val="Times"/>
    </font>
    <font>
      <sz val="9"/>
      <color rgb="FF000000"/>
      <name val="Times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Arimo"/>
    </font>
    <font>
      <b/>
      <sz val="14"/>
      <color rgb="FF000000"/>
      <name val="Arimo"/>
    </font>
    <font>
      <sz val="14"/>
      <color rgb="FF000000"/>
      <name val="Arimo"/>
    </font>
    <font>
      <b/>
      <sz val="13"/>
      <color rgb="FF000000"/>
      <name val="Times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6"/>
      <name val="Times New Roman Cyr"/>
      <charset val="204"/>
    </font>
    <font>
      <b/>
      <sz val="16"/>
      <color rgb="FFFF0000"/>
      <name val="Times New Roman Cyr"/>
      <charset val="204"/>
    </font>
    <font>
      <sz val="11"/>
      <color rgb="FFFF0000"/>
      <name val="Arimo"/>
      <family val="2"/>
      <charset val="204"/>
      <scheme val="minor"/>
    </font>
    <font>
      <b/>
      <sz val="16"/>
      <color theme="1"/>
      <name val="Times New Roman Cyr"/>
      <charset val="1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89CC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</fills>
  <borders count="9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77"/>
  </cellStyleXfs>
  <cellXfs count="335">
    <xf numFmtId="0" fontId="0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7" fillId="0" borderId="2" xfId="0" applyFont="1" applyBorder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/>
    <xf numFmtId="0" fontId="8" fillId="0" borderId="5" xfId="0" applyFont="1" applyBorder="1" applyAlignment="1"/>
    <xf numFmtId="0" fontId="7" fillId="0" borderId="36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46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1" fontId="12" fillId="0" borderId="52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" fontId="12" fillId="0" borderId="58" xfId="0" applyNumberFormat="1" applyFont="1" applyBorder="1" applyAlignment="1">
      <alignment horizontal="center" vertical="center"/>
    </xf>
    <xf numFmtId="1" fontId="12" fillId="0" borderId="57" xfId="0" applyNumberFormat="1" applyFont="1" applyBorder="1" applyAlignment="1">
      <alignment horizontal="center" vertical="center"/>
    </xf>
    <xf numFmtId="1" fontId="12" fillId="0" borderId="55" xfId="0" applyNumberFormat="1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" fontId="19" fillId="0" borderId="35" xfId="0" applyNumberFormat="1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51" xfId="0" applyNumberFormat="1" applyFont="1" applyBorder="1" applyAlignment="1">
      <alignment horizontal="center" vertical="center"/>
    </xf>
    <xf numFmtId="0" fontId="22" fillId="0" borderId="0" xfId="0" applyFont="1" applyAlignment="1"/>
    <xf numFmtId="1" fontId="19" fillId="0" borderId="2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 wrapText="1"/>
    </xf>
    <xf numFmtId="1" fontId="10" fillId="0" borderId="62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23" fillId="0" borderId="0" xfId="0" applyFont="1" applyAlignment="1"/>
    <xf numFmtId="0" fontId="19" fillId="0" borderId="65" xfId="0" applyFont="1" applyBorder="1" applyAlignment="1">
      <alignment horizontal="left" vertical="top" wrapText="1"/>
    </xf>
    <xf numFmtId="0" fontId="20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" fontId="19" fillId="0" borderId="64" xfId="0" applyNumberFormat="1" applyFont="1" applyBorder="1" applyAlignment="1">
      <alignment horizontal="center" vertical="center"/>
    </xf>
    <xf numFmtId="1" fontId="19" fillId="0" borderId="66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/>
    </xf>
    <xf numFmtId="1" fontId="19" fillId="0" borderId="67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1" fontId="10" fillId="0" borderId="69" xfId="0" applyNumberFormat="1" applyFont="1" applyBorder="1" applyAlignment="1">
      <alignment horizontal="center" vertical="center"/>
    </xf>
    <xf numFmtId="164" fontId="10" fillId="0" borderId="69" xfId="0" applyNumberFormat="1" applyFont="1" applyBorder="1" applyAlignment="1">
      <alignment horizontal="center" vertical="center"/>
    </xf>
    <xf numFmtId="0" fontId="24" fillId="0" borderId="0" xfId="0" applyFont="1" applyAlignment="1"/>
    <xf numFmtId="0" fontId="19" fillId="0" borderId="22" xfId="0" applyFont="1" applyBorder="1" applyAlignment="1">
      <alignment horizontal="center" vertical="center"/>
    </xf>
    <xf numFmtId="165" fontId="19" fillId="0" borderId="20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1" fontId="19" fillId="0" borderId="34" xfId="0" applyNumberFormat="1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1" fontId="19" fillId="0" borderId="33" xfId="0" applyNumberFormat="1" applyFont="1" applyBorder="1" applyAlignment="1">
      <alignment horizontal="center" vertical="center"/>
    </xf>
    <xf numFmtId="1" fontId="10" fillId="0" borderId="61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 wrapText="1"/>
    </xf>
    <xf numFmtId="0" fontId="20" fillId="0" borderId="27" xfId="0" applyFont="1" applyBorder="1" applyAlignment="1">
      <alignment horizontal="center" vertical="center"/>
    </xf>
    <xf numFmtId="1" fontId="21" fillId="0" borderId="27" xfId="0" applyNumberFormat="1" applyFont="1" applyBorder="1" applyAlignment="1">
      <alignment horizontal="center" vertical="center"/>
    </xf>
    <xf numFmtId="164" fontId="21" fillId="0" borderId="27" xfId="0" applyNumberFormat="1" applyFont="1" applyBorder="1" applyAlignment="1">
      <alignment horizontal="center" vertical="center"/>
    </xf>
    <xf numFmtId="1" fontId="21" fillId="0" borderId="55" xfId="0" applyNumberFormat="1" applyFont="1" applyBorder="1" applyAlignment="1">
      <alignment horizontal="center" vertical="center"/>
    </xf>
    <xf numFmtId="164" fontId="20" fillId="0" borderId="5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8" fillId="0" borderId="68" xfId="0" applyFont="1" applyBorder="1" applyAlignment="1"/>
    <xf numFmtId="0" fontId="21" fillId="0" borderId="69" xfId="0" applyFont="1" applyBorder="1" applyAlignment="1">
      <alignment horizontal="center" vertical="center"/>
    </xf>
    <xf numFmtId="1" fontId="9" fillId="2" borderId="69" xfId="0" applyNumberFormat="1" applyFont="1" applyFill="1" applyBorder="1" applyAlignment="1">
      <alignment horizontal="center" vertical="center"/>
    </xf>
    <xf numFmtId="1" fontId="16" fillId="0" borderId="0" xfId="0" applyNumberFormat="1" applyFont="1" applyAlignment="1"/>
    <xf numFmtId="0" fontId="25" fillId="0" borderId="0" xfId="0" applyFont="1" applyAlignment="1"/>
    <xf numFmtId="164" fontId="25" fillId="0" borderId="0" xfId="0" applyNumberFormat="1" applyFont="1" applyAlignment="1"/>
    <xf numFmtId="1" fontId="25" fillId="0" borderId="0" xfId="0" applyNumberFormat="1" applyFont="1" applyAlignment="1"/>
    <xf numFmtId="0" fontId="4" fillId="0" borderId="0" xfId="0" applyFont="1" applyAlignment="1">
      <alignment horizontal="left" vertical="top"/>
    </xf>
    <xf numFmtId="0" fontId="20" fillId="0" borderId="19" xfId="0" applyFont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9" fontId="20" fillId="0" borderId="66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wrapText="1"/>
    </xf>
    <xf numFmtId="164" fontId="5" fillId="0" borderId="0" xfId="0" applyNumberFormat="1" applyFont="1" applyAlignment="1"/>
    <xf numFmtId="1" fontId="5" fillId="0" borderId="0" xfId="0" applyNumberFormat="1" applyFont="1" applyAlignment="1"/>
    <xf numFmtId="0" fontId="11" fillId="0" borderId="0" xfId="0" applyFont="1" applyAlignment="1"/>
    <xf numFmtId="49" fontId="13" fillId="0" borderId="0" xfId="0" applyNumberFormat="1" applyFont="1" applyAlignment="1">
      <alignment vertical="top"/>
    </xf>
    <xf numFmtId="0" fontId="13" fillId="0" borderId="0" xfId="0" applyFont="1" applyAlignment="1"/>
    <xf numFmtId="0" fontId="14" fillId="0" borderId="0" xfId="0" applyFont="1" applyAlignment="1"/>
    <xf numFmtId="0" fontId="13" fillId="0" borderId="1" xfId="0" applyFont="1" applyBorder="1" applyAlignment="1"/>
    <xf numFmtId="0" fontId="5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0" fillId="0" borderId="20" xfId="0" applyFont="1" applyBorder="1" applyAlignment="1"/>
    <xf numFmtId="0" fontId="20" fillId="0" borderId="20" xfId="0" applyFont="1" applyBorder="1" applyAlignment="1">
      <alignment horizontal="center" vertical="center"/>
    </xf>
    <xf numFmtId="0" fontId="7" fillId="0" borderId="77" xfId="0" applyFont="1" applyBorder="1"/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1" fontId="19" fillId="0" borderId="42" xfId="0" applyNumberFormat="1" applyFont="1" applyBorder="1" applyAlignment="1">
      <alignment horizontal="center" vertical="center"/>
    </xf>
    <xf numFmtId="0" fontId="19" fillId="3" borderId="73" xfId="0" applyFont="1" applyFill="1" applyBorder="1" applyAlignment="1">
      <alignment horizontal="left" vertical="center"/>
    </xf>
    <xf numFmtId="1" fontId="19" fillId="0" borderId="43" xfId="0" applyNumberFormat="1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1" fontId="19" fillId="0" borderId="79" xfId="0" applyNumberFormat="1" applyFont="1" applyBorder="1" applyAlignment="1">
      <alignment horizontal="center" vertical="center"/>
    </xf>
    <xf numFmtId="0" fontId="19" fillId="3" borderId="21" xfId="0" applyFont="1" applyFill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30" fillId="0" borderId="88" xfId="1" applyNumberFormat="1" applyFont="1" applyFill="1" applyBorder="1" applyAlignment="1" applyProtection="1">
      <alignment horizontal="center" vertical="center"/>
    </xf>
    <xf numFmtId="0" fontId="30" fillId="0" borderId="89" xfId="1" applyNumberFormat="1" applyFont="1" applyFill="1" applyBorder="1" applyAlignment="1" applyProtection="1">
      <alignment horizontal="center" vertical="center"/>
    </xf>
    <xf numFmtId="0" fontId="30" fillId="0" borderId="89" xfId="1" applyFont="1" applyFill="1" applyBorder="1" applyAlignment="1" applyProtection="1">
      <alignment horizontal="center" vertical="center"/>
    </xf>
    <xf numFmtId="0" fontId="30" fillId="0" borderId="90" xfId="1" applyFont="1" applyFill="1" applyBorder="1" applyAlignment="1" applyProtection="1">
      <alignment horizontal="center" vertical="center"/>
    </xf>
    <xf numFmtId="0" fontId="30" fillId="0" borderId="88" xfId="1" applyFont="1" applyFill="1" applyBorder="1" applyAlignment="1" applyProtection="1">
      <alignment horizontal="center" vertical="center"/>
    </xf>
    <xf numFmtId="0" fontId="30" fillId="0" borderId="87" xfId="1" applyFont="1" applyFill="1" applyBorder="1" applyAlignment="1" applyProtection="1">
      <alignment horizontal="center" vertical="center"/>
    </xf>
    <xf numFmtId="0" fontId="33" fillId="4" borderId="88" xfId="1" applyFont="1" applyFill="1" applyBorder="1" applyAlignment="1" applyProtection="1">
      <alignment horizontal="center" vertical="center"/>
      <protection locked="0"/>
    </xf>
    <xf numFmtId="0" fontId="33" fillId="4" borderId="89" xfId="1" applyFont="1" applyFill="1" applyBorder="1" applyAlignment="1" applyProtection="1">
      <alignment horizontal="center" vertical="center"/>
      <protection locked="0"/>
    </xf>
    <xf numFmtId="0" fontId="33" fillId="4" borderId="90" xfId="1" applyFont="1" applyFill="1" applyBorder="1" applyAlignment="1" applyProtection="1">
      <alignment horizontal="center" vertical="center"/>
      <protection locked="0"/>
    </xf>
    <xf numFmtId="0" fontId="34" fillId="5" borderId="89" xfId="1" applyFont="1" applyFill="1" applyBorder="1" applyAlignment="1" applyProtection="1">
      <alignment horizontal="center" vertical="center"/>
      <protection locked="0"/>
    </xf>
    <xf numFmtId="0" fontId="33" fillId="5" borderId="89" xfId="1" applyFont="1" applyFill="1" applyBorder="1" applyAlignment="1" applyProtection="1">
      <alignment horizontal="center" vertical="center"/>
      <protection locked="0"/>
    </xf>
    <xf numFmtId="0" fontId="33" fillId="5" borderId="90" xfId="1" applyFont="1" applyFill="1" applyBorder="1" applyAlignment="1" applyProtection="1">
      <alignment horizontal="center" vertical="center"/>
      <protection locked="0"/>
    </xf>
    <xf numFmtId="0" fontId="33" fillId="5" borderId="88" xfId="1" applyFont="1" applyFill="1" applyBorder="1" applyAlignment="1" applyProtection="1">
      <alignment horizontal="center" vertical="center"/>
      <protection locked="0"/>
    </xf>
    <xf numFmtId="0" fontId="33" fillId="5" borderId="89" xfId="1" applyFont="1" applyFill="1" applyBorder="1" applyAlignment="1" applyProtection="1">
      <alignment horizontal="center" vertical="center"/>
    </xf>
    <xf numFmtId="0" fontId="33" fillId="6" borderId="89" xfId="1" applyFont="1" applyFill="1" applyBorder="1" applyAlignment="1" applyProtection="1">
      <alignment horizontal="center" vertical="center"/>
    </xf>
    <xf numFmtId="0" fontId="33" fillId="4" borderId="89" xfId="1" applyFont="1" applyFill="1" applyBorder="1" applyAlignment="1" applyProtection="1">
      <alignment horizontal="center" vertical="center"/>
    </xf>
    <xf numFmtId="0" fontId="33" fillId="0" borderId="90" xfId="1" applyFont="1" applyFill="1" applyBorder="1" applyAlignment="1" applyProtection="1">
      <alignment horizontal="center" vertical="center"/>
    </xf>
    <xf numFmtId="0" fontId="34" fillId="5" borderId="89" xfId="1" applyFont="1" applyFill="1" applyBorder="1" applyAlignment="1" applyProtection="1">
      <alignment horizontal="center" vertical="center" wrapText="1"/>
      <protection locked="0"/>
    </xf>
    <xf numFmtId="0" fontId="33" fillId="5" borderId="89" xfId="1" applyFont="1" applyFill="1" applyBorder="1" applyAlignment="1" applyProtection="1">
      <alignment horizontal="center" vertical="center" wrapText="1"/>
      <protection locked="0"/>
    </xf>
    <xf numFmtId="0" fontId="33" fillId="5" borderId="88" xfId="1" applyFont="1" applyFill="1" applyBorder="1" applyAlignment="1" applyProtection="1">
      <alignment horizontal="center" vertical="center" wrapText="1"/>
      <protection locked="0"/>
    </xf>
    <xf numFmtId="0" fontId="33" fillId="5" borderId="90" xfId="1" applyFont="1" applyFill="1" applyBorder="1" applyAlignment="1" applyProtection="1">
      <alignment horizontal="center" vertical="center" wrapText="1"/>
      <protection locked="0"/>
    </xf>
    <xf numFmtId="0" fontId="33" fillId="5" borderId="90" xfId="1" applyFont="1" applyFill="1" applyBorder="1" applyAlignment="1" applyProtection="1">
      <alignment horizontal="center" vertical="center" wrapText="1"/>
    </xf>
    <xf numFmtId="0" fontId="33" fillId="5" borderId="88" xfId="1" applyFont="1" applyFill="1" applyBorder="1" applyAlignment="1" applyProtection="1">
      <alignment horizontal="center" vertical="center"/>
    </xf>
    <xf numFmtId="0" fontId="33" fillId="5" borderId="90" xfId="1" applyFont="1" applyFill="1" applyBorder="1" applyAlignment="1" applyProtection="1">
      <alignment horizontal="center" vertical="center"/>
    </xf>
    <xf numFmtId="0" fontId="33" fillId="0" borderId="88" xfId="1" applyFont="1" applyFill="1" applyBorder="1" applyAlignment="1" applyProtection="1">
      <alignment horizontal="center" vertical="center"/>
    </xf>
    <xf numFmtId="0" fontId="33" fillId="0" borderId="89" xfId="1" applyFont="1" applyFill="1" applyBorder="1" applyAlignment="1" applyProtection="1">
      <alignment horizontal="center" vertical="center"/>
    </xf>
    <xf numFmtId="0" fontId="34" fillId="4" borderId="88" xfId="1" applyFont="1" applyFill="1" applyBorder="1" applyAlignment="1" applyProtection="1">
      <alignment horizontal="center" vertical="center"/>
      <protection locked="0"/>
    </xf>
    <xf numFmtId="0" fontId="34" fillId="5" borderId="90" xfId="1" applyFont="1" applyFill="1" applyBorder="1" applyAlignment="1" applyProtection="1">
      <alignment horizontal="center" vertical="center"/>
      <protection locked="0"/>
    </xf>
    <xf numFmtId="0" fontId="34" fillId="5" borderId="88" xfId="1" applyFont="1" applyFill="1" applyBorder="1" applyAlignment="1" applyProtection="1">
      <alignment horizontal="center" vertical="center"/>
      <protection locked="0"/>
    </xf>
    <xf numFmtId="0" fontId="33" fillId="6" borderId="88" xfId="1" applyFont="1" applyFill="1" applyBorder="1" applyAlignment="1" applyProtection="1">
      <alignment horizontal="center" vertical="center"/>
      <protection locked="0"/>
    </xf>
    <xf numFmtId="0" fontId="33" fillId="4" borderId="89" xfId="1" applyFont="1" applyFill="1" applyBorder="1" applyAlignment="1" applyProtection="1">
      <alignment horizontal="center" vertical="center" wrapText="1"/>
      <protection locked="0"/>
    </xf>
    <xf numFmtId="0" fontId="33" fillId="4" borderId="90" xfId="1" applyFont="1" applyFill="1" applyBorder="1" applyAlignment="1" applyProtection="1">
      <alignment horizontal="center" vertical="center" wrapText="1"/>
      <protection locked="0"/>
    </xf>
    <xf numFmtId="0" fontId="33" fillId="4" borderId="88" xfId="1" applyFont="1" applyFill="1" applyBorder="1" applyAlignment="1" applyProtection="1">
      <alignment horizontal="center" vertical="center" wrapText="1"/>
      <protection locked="0"/>
    </xf>
    <xf numFmtId="0" fontId="34" fillId="4" borderId="84" xfId="1" applyFont="1" applyFill="1" applyBorder="1" applyAlignment="1" applyProtection="1">
      <alignment horizontal="center" vertical="center"/>
      <protection locked="0"/>
    </xf>
    <xf numFmtId="0" fontId="33" fillId="4" borderId="85" xfId="1" applyFont="1" applyFill="1" applyBorder="1" applyAlignment="1" applyProtection="1">
      <alignment horizontal="center" vertical="center"/>
      <protection locked="0"/>
    </xf>
    <xf numFmtId="0" fontId="33" fillId="5" borderId="86" xfId="1" applyFont="1" applyFill="1" applyBorder="1" applyAlignment="1" applyProtection="1">
      <alignment horizontal="center" vertical="center"/>
      <protection locked="0"/>
    </xf>
    <xf numFmtId="0" fontId="33" fillId="5" borderId="84" xfId="1" applyFont="1" applyFill="1" applyBorder="1" applyAlignment="1" applyProtection="1">
      <alignment horizontal="center" vertical="center"/>
      <protection locked="0"/>
    </xf>
    <xf numFmtId="0" fontId="33" fillId="5" borderId="85" xfId="1" applyFont="1" applyFill="1" applyBorder="1" applyAlignment="1" applyProtection="1">
      <alignment horizontal="center" vertical="center"/>
      <protection locked="0"/>
    </xf>
    <xf numFmtId="0" fontId="33" fillId="6" borderId="84" xfId="1" applyFont="1" applyFill="1" applyBorder="1" applyAlignment="1" applyProtection="1">
      <alignment horizontal="center" vertical="center"/>
      <protection locked="0"/>
    </xf>
    <xf numFmtId="0" fontId="33" fillId="4" borderId="85" xfId="1" applyFont="1" applyFill="1" applyBorder="1" applyAlignment="1" applyProtection="1">
      <alignment horizontal="center" vertical="center"/>
    </xf>
    <xf numFmtId="0" fontId="33" fillId="0" borderId="86" xfId="1" applyFont="1" applyFill="1" applyBorder="1" applyAlignment="1" applyProtection="1">
      <alignment horizontal="center" vertical="center"/>
    </xf>
    <xf numFmtId="0" fontId="33" fillId="4" borderId="84" xfId="1" applyFont="1" applyFill="1" applyBorder="1" applyAlignment="1" applyProtection="1">
      <alignment horizontal="center" vertical="center"/>
      <protection locked="0"/>
    </xf>
    <xf numFmtId="0" fontId="33" fillId="4" borderId="86" xfId="1" applyFont="1" applyFill="1" applyBorder="1" applyAlignment="1" applyProtection="1">
      <alignment horizontal="center" vertical="center"/>
      <protection locked="0"/>
    </xf>
    <xf numFmtId="0" fontId="33" fillId="5" borderId="85" xfId="1" applyFont="1" applyFill="1" applyBorder="1" applyAlignment="1" applyProtection="1">
      <alignment horizontal="center" vertical="center"/>
    </xf>
    <xf numFmtId="0" fontId="33" fillId="5" borderId="86" xfId="1" applyFont="1" applyFill="1" applyBorder="1" applyAlignment="1" applyProtection="1">
      <alignment horizontal="center" vertical="center"/>
    </xf>
    <xf numFmtId="0" fontId="33" fillId="5" borderId="84" xfId="1" applyFont="1" applyFill="1" applyBorder="1" applyAlignment="1" applyProtection="1">
      <alignment horizontal="center" vertical="center"/>
    </xf>
    <xf numFmtId="0" fontId="33" fillId="6" borderId="85" xfId="1" applyFont="1" applyFill="1" applyBorder="1" applyAlignment="1" applyProtection="1">
      <alignment horizontal="center" vertical="center"/>
    </xf>
    <xf numFmtId="0" fontId="33" fillId="7" borderId="85" xfId="1" applyFont="1" applyFill="1" applyBorder="1" applyAlignment="1" applyProtection="1">
      <alignment horizontal="center" vertical="center"/>
    </xf>
    <xf numFmtId="0" fontId="33" fillId="7" borderId="86" xfId="1" applyFont="1" applyFill="1" applyBorder="1" applyAlignment="1" applyProtection="1">
      <alignment horizontal="center" vertical="center"/>
    </xf>
    <xf numFmtId="0" fontId="33" fillId="0" borderId="84" xfId="1" applyFont="1" applyFill="1" applyBorder="1" applyAlignment="1" applyProtection="1">
      <alignment horizontal="center" vertical="center"/>
    </xf>
    <xf numFmtId="0" fontId="33" fillId="0" borderId="85" xfId="1" applyFont="1" applyFill="1" applyBorder="1" applyAlignment="1" applyProtection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/>
    <xf numFmtId="0" fontId="0" fillId="7" borderId="0" xfId="0" applyFill="1" applyAlignment="1">
      <alignment horizontal="center"/>
    </xf>
    <xf numFmtId="0" fontId="35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34" fillId="10" borderId="85" xfId="1" applyFont="1" applyFill="1" applyBorder="1" applyAlignment="1" applyProtection="1">
      <alignment horizontal="center" vertical="center"/>
      <protection locked="0"/>
    </xf>
    <xf numFmtId="0" fontId="33" fillId="10" borderId="86" xfId="1" applyFont="1" applyFill="1" applyBorder="1" applyAlignment="1" applyProtection="1">
      <alignment horizontal="center" vertical="center"/>
      <protection locked="0"/>
    </xf>
    <xf numFmtId="0" fontId="33" fillId="10" borderId="84" xfId="1" applyFont="1" applyFill="1" applyBorder="1" applyAlignment="1" applyProtection="1">
      <alignment horizontal="center" vertical="center"/>
      <protection locked="0"/>
    </xf>
    <xf numFmtId="0" fontId="33" fillId="10" borderId="85" xfId="1" applyFont="1" applyFill="1" applyBorder="1" applyAlignment="1" applyProtection="1">
      <alignment horizontal="center" vertical="center"/>
      <protection locked="0"/>
    </xf>
    <xf numFmtId="0" fontId="28" fillId="0" borderId="19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/>
    </xf>
    <xf numFmtId="0" fontId="0" fillId="4" borderId="0" xfId="0" applyFont="1" applyFill="1" applyAlignment="1"/>
    <xf numFmtId="0" fontId="8" fillId="11" borderId="63" xfId="0" applyFont="1" applyFill="1" applyBorder="1" applyAlignment="1"/>
    <xf numFmtId="0" fontId="15" fillId="4" borderId="0" xfId="0" applyFont="1" applyFill="1"/>
    <xf numFmtId="0" fontId="8" fillId="11" borderId="77" xfId="0" applyFont="1" applyFill="1" applyBorder="1" applyAlignment="1"/>
    <xf numFmtId="0" fontId="22" fillId="4" borderId="0" xfId="0" applyFont="1" applyFill="1" applyAlignment="1"/>
    <xf numFmtId="0" fontId="37" fillId="0" borderId="21" xfId="0" applyFont="1" applyBorder="1" applyAlignment="1">
      <alignment horizontal="left" vertical="center" wrapText="1"/>
    </xf>
    <xf numFmtId="1" fontId="37" fillId="0" borderId="19" xfId="0" applyNumberFormat="1" applyFont="1" applyBorder="1" applyAlignment="1">
      <alignment horizontal="center" vertical="center"/>
    </xf>
    <xf numFmtId="1" fontId="37" fillId="0" borderId="20" xfId="0" applyNumberFormat="1" applyFont="1" applyBorder="1" applyAlignment="1">
      <alignment horizontal="center" vertical="center"/>
    </xf>
    <xf numFmtId="0" fontId="32" fillId="0" borderId="84" xfId="1" applyFont="1" applyFill="1" applyBorder="1" applyAlignment="1" applyProtection="1">
      <alignment horizontal="center" vertical="center"/>
    </xf>
    <xf numFmtId="0" fontId="32" fillId="0" borderId="85" xfId="1" applyFont="1" applyFill="1" applyBorder="1" applyAlignment="1" applyProtection="1">
      <alignment horizontal="center" vertical="center"/>
    </xf>
    <xf numFmtId="0" fontId="32" fillId="0" borderId="86" xfId="1" applyFont="1" applyFill="1" applyBorder="1" applyAlignment="1" applyProtection="1">
      <alignment horizontal="center" vertical="center"/>
    </xf>
    <xf numFmtId="0" fontId="30" fillId="0" borderId="80" xfId="1" applyFont="1" applyFill="1" applyBorder="1" applyAlignment="1" applyProtection="1">
      <alignment horizontal="center" vertical="center" textRotation="90"/>
    </xf>
    <xf numFmtId="0" fontId="30" fillId="0" borderId="87" xfId="1" applyFont="1" applyFill="1" applyBorder="1" applyAlignment="1" applyProtection="1">
      <alignment horizontal="center" vertical="center" textRotation="90"/>
    </xf>
    <xf numFmtId="0" fontId="31" fillId="0" borderId="81" xfId="1" applyFont="1" applyFill="1" applyBorder="1" applyAlignment="1" applyProtection="1">
      <alignment horizontal="center" vertical="center"/>
    </xf>
    <xf numFmtId="0" fontId="32" fillId="0" borderId="82" xfId="1" applyFont="1" applyFill="1" applyBorder="1" applyAlignment="1" applyProtection="1">
      <alignment horizontal="center" vertical="center"/>
    </xf>
    <xf numFmtId="0" fontId="32" fillId="0" borderId="83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/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9" fillId="0" borderId="54" xfId="0" applyFont="1" applyBorder="1" applyAlignment="1">
      <alignment horizontal="right" vertical="center" wrapText="1"/>
    </xf>
    <xf numFmtId="0" fontId="7" fillId="0" borderId="68" xfId="0" applyFont="1" applyBorder="1"/>
    <xf numFmtId="0" fontId="20" fillId="0" borderId="39" xfId="0" applyFont="1" applyBorder="1" applyAlignment="1">
      <alignment horizontal="center" vertical="center"/>
    </xf>
    <xf numFmtId="0" fontId="7" fillId="0" borderId="36" xfId="0" applyFont="1" applyBorder="1"/>
    <xf numFmtId="0" fontId="20" fillId="0" borderId="3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7" fillId="0" borderId="55" xfId="0" applyFont="1" applyBorder="1"/>
    <xf numFmtId="0" fontId="10" fillId="0" borderId="51" xfId="0" applyFont="1" applyBorder="1" applyAlignment="1">
      <alignment horizontal="center" vertical="center"/>
    </xf>
    <xf numFmtId="0" fontId="7" fillId="0" borderId="51" xfId="0" applyFont="1" applyBorder="1"/>
    <xf numFmtId="0" fontId="7" fillId="0" borderId="61" xfId="0" applyFont="1" applyBorder="1"/>
    <xf numFmtId="0" fontId="10" fillId="0" borderId="62" xfId="0" applyFont="1" applyBorder="1" applyAlignment="1">
      <alignment horizontal="center" vertical="center"/>
    </xf>
    <xf numFmtId="1" fontId="21" fillId="0" borderId="54" xfId="0" applyNumberFormat="1" applyFont="1" applyBorder="1" applyAlignment="1">
      <alignment horizontal="right" vertical="center"/>
    </xf>
    <xf numFmtId="1" fontId="9" fillId="2" borderId="54" xfId="0" applyNumberFormat="1" applyFont="1" applyFill="1" applyBorder="1" applyAlignment="1">
      <alignment horizontal="left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 textRotation="90"/>
    </xf>
    <xf numFmtId="0" fontId="7" fillId="0" borderId="45" xfId="0" applyFont="1" applyBorder="1"/>
    <xf numFmtId="0" fontId="7" fillId="0" borderId="12" xfId="0" applyFont="1" applyBorder="1"/>
    <xf numFmtId="0" fontId="10" fillId="0" borderId="50" xfId="0" applyFont="1" applyBorder="1" applyAlignment="1">
      <alignment horizontal="right" vertical="center"/>
    </xf>
    <xf numFmtId="0" fontId="7" fillId="0" borderId="60" xfId="0" applyFont="1" applyBorder="1"/>
    <xf numFmtId="0" fontId="10" fillId="0" borderId="54" xfId="0" applyFont="1" applyBorder="1" applyAlignment="1">
      <alignment horizontal="right" vertical="center"/>
    </xf>
    <xf numFmtId="0" fontId="21" fillId="0" borderId="5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7" fillId="0" borderId="27" xfId="0" applyFont="1" applyBorder="1"/>
    <xf numFmtId="0" fontId="9" fillId="0" borderId="5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5" xfId="0" applyFont="1" applyBorder="1"/>
    <xf numFmtId="0" fontId="9" fillId="0" borderId="5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/>
    <xf numFmtId="0" fontId="12" fillId="0" borderId="9" xfId="0" applyFont="1" applyBorder="1" applyAlignment="1">
      <alignment horizontal="center" vertical="center" textRotation="90"/>
    </xf>
    <xf numFmtId="0" fontId="7" fillId="0" borderId="29" xfId="0" applyFont="1" applyBorder="1"/>
    <xf numFmtId="0" fontId="7" fillId="0" borderId="16" xfId="0" applyFont="1" applyBorder="1"/>
    <xf numFmtId="0" fontId="6" fillId="0" borderId="11" xfId="0" applyFont="1" applyBorder="1" applyAlignment="1">
      <alignment horizontal="center" vertical="center"/>
    </xf>
    <xf numFmtId="0" fontId="7" fillId="0" borderId="30" xfId="0" applyFont="1" applyBorder="1"/>
    <xf numFmtId="0" fontId="7" fillId="0" borderId="18" xfId="0" applyFont="1" applyBorder="1"/>
    <xf numFmtId="0" fontId="4" fillId="0" borderId="26" xfId="0" applyFont="1" applyBorder="1" applyAlignment="1">
      <alignment horizontal="center" vertical="center" wrapText="1"/>
    </xf>
    <xf numFmtId="0" fontId="7" fillId="0" borderId="28" xfId="0" applyFont="1" applyBorder="1"/>
    <xf numFmtId="0" fontId="7" fillId="0" borderId="31" xfId="0" applyFont="1" applyBorder="1"/>
    <xf numFmtId="0" fontId="7" fillId="0" borderId="32" xfId="0" applyFont="1" applyBorder="1"/>
    <xf numFmtId="0" fontId="4" fillId="0" borderId="4" xfId="0" applyFont="1" applyBorder="1" applyAlignment="1">
      <alignment horizontal="center" vertical="center"/>
    </xf>
    <xf numFmtId="0" fontId="7" fillId="0" borderId="6" xfId="0" applyFont="1" applyBorder="1"/>
    <xf numFmtId="1" fontId="4" fillId="0" borderId="33" xfId="0" applyNumberFormat="1" applyFont="1" applyBorder="1" applyAlignment="1">
      <alignment horizontal="center" textRotation="90" wrapText="1"/>
    </xf>
    <xf numFmtId="0" fontId="4" fillId="0" borderId="37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textRotation="90"/>
    </xf>
    <xf numFmtId="0" fontId="7" fillId="0" borderId="41" xfId="0" applyFont="1" applyBorder="1"/>
    <xf numFmtId="0" fontId="7" fillId="0" borderId="42" xfId="0" applyFont="1" applyBorder="1"/>
    <xf numFmtId="0" fontId="7" fillId="0" borderId="8" xfId="0" applyFont="1" applyBorder="1"/>
    <xf numFmtId="0" fontId="7" fillId="0" borderId="46" xfId="0" applyFont="1" applyBorder="1"/>
    <xf numFmtId="0" fontId="7" fillId="0" borderId="48" xfId="0" applyFont="1" applyBorder="1"/>
    <xf numFmtId="0" fontId="7" fillId="0" borderId="49" xfId="0" applyFont="1" applyBorder="1"/>
    <xf numFmtId="0" fontId="4" fillId="0" borderId="43" xfId="0" applyFont="1" applyBorder="1" applyAlignment="1">
      <alignment horizontal="center" textRotation="90"/>
    </xf>
    <xf numFmtId="0" fontId="7" fillId="0" borderId="47" xfId="0" applyFont="1" applyBorder="1"/>
    <xf numFmtId="0" fontId="7" fillId="0" borderId="24" xfId="0" applyFont="1" applyBorder="1"/>
    <xf numFmtId="0" fontId="12" fillId="0" borderId="54" xfId="0" applyFont="1" applyBorder="1" applyAlignment="1">
      <alignment horizontal="center" vertical="center"/>
    </xf>
    <xf numFmtId="0" fontId="7" fillId="0" borderId="56" xfId="0" applyFont="1" applyBorder="1"/>
    <xf numFmtId="0" fontId="12" fillId="0" borderId="53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7" fillId="0" borderId="7" xfId="0" applyFont="1" applyBorder="1"/>
    <xf numFmtId="0" fontId="4" fillId="0" borderId="34" xfId="0" applyFont="1" applyBorder="1" applyAlignment="1">
      <alignment horizontal="center" textRotation="90" wrapText="1"/>
    </xf>
    <xf numFmtId="0" fontId="7" fillId="0" borderId="44" xfId="0" applyFont="1" applyBorder="1"/>
    <xf numFmtId="0" fontId="7" fillId="0" borderId="17" xfId="0" applyFont="1" applyBorder="1"/>
    <xf numFmtId="1" fontId="4" fillId="0" borderId="34" xfId="0" applyNumberFormat="1" applyFont="1" applyBorder="1" applyAlignment="1">
      <alignment horizontal="center" textRotation="90" wrapText="1"/>
    </xf>
    <xf numFmtId="1" fontId="12" fillId="0" borderId="35" xfId="0" applyNumberFormat="1" applyFont="1" applyBorder="1" applyAlignment="1">
      <alignment horizontal="center" wrapText="1"/>
    </xf>
    <xf numFmtId="1" fontId="4" fillId="0" borderId="37" xfId="0" applyNumberFormat="1" applyFont="1" applyBorder="1" applyAlignment="1">
      <alignment horizontal="center" textRotation="90" wrapText="1"/>
    </xf>
    <xf numFmtId="1" fontId="12" fillId="0" borderId="34" xfId="0" applyNumberFormat="1" applyFont="1" applyBorder="1" applyAlignment="1">
      <alignment horizontal="center" textRotation="90" wrapText="1"/>
    </xf>
    <xf numFmtId="1" fontId="12" fillId="0" borderId="34" xfId="0" applyNumberFormat="1" applyFont="1" applyBorder="1" applyAlignment="1">
      <alignment horizontal="center" vertical="center" textRotation="90" wrapText="1"/>
    </xf>
    <xf numFmtId="0" fontId="12" fillId="0" borderId="39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1" fontId="17" fillId="0" borderId="38" xfId="0" applyNumberFormat="1" applyFont="1" applyBorder="1" applyAlignment="1">
      <alignment horizontal="center" textRotation="90" wrapText="1"/>
    </xf>
    <xf numFmtId="0" fontId="18" fillId="0" borderId="3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0" fillId="0" borderId="3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top" wrapText="1"/>
    </xf>
    <xf numFmtId="0" fontId="21" fillId="0" borderId="35" xfId="0" applyFont="1" applyBorder="1" applyAlignment="1">
      <alignment horizontal="center" vertical="center"/>
    </xf>
    <xf numFmtId="0" fontId="7" fillId="0" borderId="76" xfId="0" applyFont="1" applyBorder="1"/>
    <xf numFmtId="0" fontId="26" fillId="0" borderId="71" xfId="0" applyFont="1" applyBorder="1" applyAlignment="1">
      <alignment horizontal="center" vertical="center" wrapText="1"/>
    </xf>
    <xf numFmtId="0" fontId="7" fillId="0" borderId="72" xfId="0" applyFont="1" applyBorder="1"/>
    <xf numFmtId="0" fontId="7" fillId="0" borderId="74" xfId="0" applyFont="1" applyBorder="1"/>
    <xf numFmtId="0" fontId="7" fillId="0" borderId="75" xfId="0" applyFont="1" applyBorder="1"/>
    <xf numFmtId="0" fontId="26" fillId="0" borderId="28" xfId="0" applyFont="1" applyBorder="1" applyAlignment="1">
      <alignment horizontal="center" vertical="center" wrapText="1"/>
    </xf>
    <xf numFmtId="0" fontId="7" fillId="0" borderId="70" xfId="0" applyFont="1" applyBorder="1"/>
    <xf numFmtId="0" fontId="13" fillId="0" borderId="4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20" fillId="0" borderId="59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 wrapText="1"/>
    </xf>
    <xf numFmtId="164" fontId="21" fillId="0" borderId="35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 wrapText="1"/>
    </xf>
    <xf numFmtId="1" fontId="19" fillId="0" borderId="3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top"/>
    </xf>
    <xf numFmtId="0" fontId="26" fillId="0" borderId="9" xfId="0" applyFont="1" applyBorder="1" applyAlignment="1">
      <alignment horizontal="center" vertical="center" wrapText="1"/>
    </xf>
    <xf numFmtId="0" fontId="7" fillId="0" borderId="67" xfId="0" applyFont="1" applyBorder="1"/>
    <xf numFmtId="0" fontId="27" fillId="0" borderId="71" xfId="0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textRotation="90" wrapText="1"/>
    </xf>
    <xf numFmtId="0" fontId="7" fillId="0" borderId="22" xfId="0" applyFont="1" applyBorder="1"/>
    <xf numFmtId="0" fontId="27" fillId="0" borderId="5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1" fontId="27" fillId="0" borderId="43" xfId="0" applyNumberFormat="1" applyFont="1" applyBorder="1" applyAlignment="1">
      <alignment horizontal="center" vertical="center" wrapText="1"/>
    </xf>
    <xf numFmtId="0" fontId="7" fillId="0" borderId="73" xfId="0" applyFont="1" applyBorder="1"/>
    <xf numFmtId="0" fontId="19" fillId="0" borderId="4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6" fillId="0" borderId="0" xfId="0" applyFont="1"/>
  </cellXfs>
  <cellStyles count="2">
    <cellStyle name="Обычный" xfId="0" builtinId="0"/>
    <cellStyle name="Обычный_b_g_new_spets_07_12_3" xfId="1"/>
  </cellStyles>
  <dxfs count="69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00FF00"/>
          <bgColor rgb="FF00FF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F8080"/>
          <bgColor rgb="FFFF8080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3</xdr:row>
      <xdr:rowOff>619125</xdr:rowOff>
    </xdr:from>
    <xdr:ext cx="4362450" cy="3352800"/>
    <xdr:sp macro="" textlink="">
      <xdr:nvSpPr>
        <xdr:cNvPr id="3" name="Shape 3"/>
        <xdr:cNvSpPr/>
      </xdr:nvSpPr>
      <xdr:spPr>
        <a:xfrm>
          <a:off x="3169538" y="2108363"/>
          <a:ext cx="4352925" cy="33432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ЗАТВЕРДЖУЮ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Ректор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Миколаївського національного університету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імені В. О. Сухомлинського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академік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НАПН України _____________  В. Д. Будак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Протокол вченої ради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№______ від "____"_____________ 20___ р.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6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K990"/>
  <sheetViews>
    <sheetView topLeftCell="A4" zoomScale="70" zoomScaleNormal="70" workbookViewId="0">
      <selection activeCell="AJ20" sqref="AI20:AJ20"/>
    </sheetView>
  </sheetViews>
  <sheetFormatPr defaultColWidth="14.44140625" defaultRowHeight="15" customHeight="1"/>
  <cols>
    <col min="1" max="5" width="3.6640625" customWidth="1"/>
    <col min="6" max="6" width="7" customWidth="1"/>
    <col min="7" max="12" width="3.6640625" customWidth="1"/>
    <col min="13" max="13" width="5.109375" customWidth="1"/>
    <col min="14" max="33" width="3.6640625" customWidth="1"/>
    <col min="34" max="34" width="7.6640625" customWidth="1"/>
    <col min="35" max="35" width="5.88671875" customWidth="1"/>
    <col min="36" max="55" width="3.6640625" customWidth="1"/>
    <col min="56" max="63" width="7.6640625" customWidth="1"/>
  </cols>
  <sheetData>
    <row r="1" spans="1:63" ht="12.75" customHeight="1"/>
    <row r="2" spans="1:63" ht="39.75" customHeight="1">
      <c r="A2" s="218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</row>
    <row r="3" spans="1:63" ht="39.75" customHeight="1">
      <c r="A3" s="218" t="s">
        <v>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</row>
    <row r="4" spans="1:63" ht="60" customHeight="1">
      <c r="A4" s="219" t="s">
        <v>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</row>
    <row r="5" spans="1:63" ht="30" customHeight="1">
      <c r="A5" s="220" t="s">
        <v>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</row>
    <row r="6" spans="1:63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11" t="s">
        <v>4</v>
      </c>
      <c r="T7" s="210"/>
      <c r="U7" s="210"/>
      <c r="V7" s="210"/>
      <c r="W7" s="210"/>
      <c r="X7" s="210"/>
      <c r="Y7" s="210"/>
      <c r="Z7" s="210"/>
      <c r="AA7" s="210"/>
      <c r="AB7" s="214" t="s">
        <v>5</v>
      </c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1"/>
      <c r="AW7" s="1"/>
      <c r="AX7" s="211" t="s">
        <v>6</v>
      </c>
      <c r="AY7" s="210"/>
      <c r="AZ7" s="210"/>
      <c r="BA7" s="210"/>
      <c r="BB7" s="210"/>
      <c r="BC7" s="210"/>
      <c r="BD7" s="210"/>
      <c r="BE7" s="210"/>
      <c r="BF7" s="214" t="s">
        <v>7</v>
      </c>
      <c r="BG7" s="215"/>
      <c r="BH7" s="215"/>
      <c r="BI7" s="215"/>
      <c r="BJ7" s="215"/>
      <c r="BK7" s="215"/>
    </row>
    <row r="8" spans="1:63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11" t="s">
        <v>8</v>
      </c>
      <c r="T8" s="210"/>
      <c r="U8" s="210"/>
      <c r="V8" s="210"/>
      <c r="W8" s="210"/>
      <c r="X8" s="210"/>
      <c r="Y8" s="210"/>
      <c r="Z8" s="210"/>
      <c r="AA8" s="210"/>
      <c r="AB8" s="214" t="s">
        <v>9</v>
      </c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1"/>
      <c r="AW8" s="1"/>
      <c r="AX8" s="211" t="s">
        <v>10</v>
      </c>
      <c r="AY8" s="210"/>
      <c r="AZ8" s="210"/>
      <c r="BA8" s="210"/>
      <c r="BB8" s="210"/>
      <c r="BC8" s="210"/>
      <c r="BD8" s="210"/>
      <c r="BE8" s="210"/>
      <c r="BF8" s="212" t="s">
        <v>11</v>
      </c>
      <c r="BG8" s="213"/>
      <c r="BH8" s="213"/>
      <c r="BI8" s="213"/>
      <c r="BJ8" s="213"/>
      <c r="BK8" s="213"/>
    </row>
    <row r="9" spans="1:63" ht="3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16" t="s">
        <v>12</v>
      </c>
      <c r="T9" s="210"/>
      <c r="U9" s="210"/>
      <c r="V9" s="210"/>
      <c r="W9" s="210"/>
      <c r="X9" s="210"/>
      <c r="Y9" s="210"/>
      <c r="Z9" s="210"/>
      <c r="AA9" s="210"/>
      <c r="AB9" s="217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1"/>
      <c r="AW9" s="1"/>
      <c r="AX9" s="211" t="s">
        <v>13</v>
      </c>
      <c r="AY9" s="210"/>
      <c r="AZ9" s="210"/>
      <c r="BA9" s="210"/>
      <c r="BB9" s="210"/>
      <c r="BC9" s="210"/>
      <c r="BD9" s="210"/>
      <c r="BE9" s="210"/>
      <c r="BF9" s="212" t="s">
        <v>14</v>
      </c>
      <c r="BG9" s="213"/>
      <c r="BH9" s="213"/>
      <c r="BI9" s="213"/>
      <c r="BJ9" s="213"/>
      <c r="BK9" s="213"/>
    </row>
    <row r="10" spans="1:63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11" t="s">
        <v>15</v>
      </c>
      <c r="T10" s="210"/>
      <c r="U10" s="210"/>
      <c r="V10" s="210"/>
      <c r="W10" s="210"/>
      <c r="X10" s="210"/>
      <c r="Y10" s="210"/>
      <c r="Z10" s="210"/>
      <c r="AA10" s="210"/>
      <c r="AB10" s="212" t="s">
        <v>16</v>
      </c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1"/>
      <c r="AW10" s="1"/>
      <c r="AX10" s="211" t="s">
        <v>17</v>
      </c>
      <c r="AY10" s="210"/>
      <c r="AZ10" s="210"/>
      <c r="BA10" s="210"/>
      <c r="BB10" s="210"/>
      <c r="BC10" s="210"/>
      <c r="BD10" s="210"/>
      <c r="BE10" s="210"/>
      <c r="BF10" s="212" t="s">
        <v>18</v>
      </c>
      <c r="BG10" s="213"/>
      <c r="BH10" s="213"/>
      <c r="BI10" s="213"/>
      <c r="BJ10" s="213"/>
      <c r="BK10" s="213"/>
    </row>
    <row r="11" spans="1:63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11" t="s">
        <v>19</v>
      </c>
      <c r="T11" s="210"/>
      <c r="U11" s="210"/>
      <c r="V11" s="210"/>
      <c r="W11" s="210"/>
      <c r="X11" s="210"/>
      <c r="Y11" s="210"/>
      <c r="Z11" s="210"/>
      <c r="AA11" s="210"/>
      <c r="AB11" s="214" t="s">
        <v>20</v>
      </c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</row>
    <row r="12" spans="1:63" ht="30" customHeight="1">
      <c r="S12" s="4"/>
      <c r="T12" s="4"/>
      <c r="U12" s="4"/>
      <c r="V12" s="4"/>
      <c r="W12" s="4"/>
      <c r="X12" s="4"/>
      <c r="Y12" s="4"/>
      <c r="Z12" s="4"/>
      <c r="AA12" s="4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BF12" s="6"/>
      <c r="BG12" s="6"/>
      <c r="BH12" s="6"/>
      <c r="BI12" s="6"/>
      <c r="BJ12" s="6"/>
      <c r="BK12" s="6"/>
    </row>
    <row r="13" spans="1:63" ht="19.5" customHeight="1">
      <c r="S13" s="2"/>
      <c r="T13" s="2"/>
      <c r="U13" s="2"/>
      <c r="V13" s="2"/>
      <c r="W13" s="2"/>
      <c r="X13" s="2"/>
      <c r="Y13" s="2"/>
      <c r="Z13" s="2"/>
      <c r="AA13" s="2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X13" s="8"/>
      <c r="AY13" s="8"/>
      <c r="AZ13" s="8"/>
      <c r="BA13" s="8"/>
      <c r="BB13" s="8"/>
      <c r="BC13" s="8"/>
      <c r="BD13" s="8"/>
      <c r="BE13" s="8"/>
      <c r="BF13" s="9"/>
      <c r="BG13" s="9"/>
      <c r="BH13" s="9"/>
      <c r="BI13" s="9"/>
      <c r="BJ13" s="9"/>
      <c r="BK13" s="9"/>
    </row>
    <row r="14" spans="1:63" ht="30" customHeight="1">
      <c r="A14" s="221" t="s">
        <v>21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C14" s="209"/>
      <c r="BD14" s="210"/>
      <c r="BE14" s="210"/>
      <c r="BF14" s="210"/>
      <c r="BG14" s="210"/>
      <c r="BH14" s="210"/>
      <c r="BI14" s="210"/>
      <c r="BJ14" s="210"/>
      <c r="BK14" s="210"/>
    </row>
    <row r="15" spans="1:63" ht="13.5" customHeight="1"/>
    <row r="16" spans="1:63" ht="12.75" customHeight="1" thickBot="1"/>
    <row r="17" spans="3:60" ht="12.75" customHeight="1">
      <c r="C17" s="204" t="s">
        <v>195</v>
      </c>
      <c r="D17" s="206" t="s">
        <v>33</v>
      </c>
      <c r="E17" s="207"/>
      <c r="F17" s="207"/>
      <c r="G17" s="208"/>
      <c r="H17" s="201" t="s">
        <v>22</v>
      </c>
      <c r="I17" s="202"/>
      <c r="J17" s="202"/>
      <c r="K17" s="202"/>
      <c r="L17" s="201" t="s">
        <v>23</v>
      </c>
      <c r="M17" s="202"/>
      <c r="N17" s="202"/>
      <c r="O17" s="202"/>
      <c r="P17" s="203"/>
      <c r="Q17" s="201" t="s">
        <v>24</v>
      </c>
      <c r="R17" s="202"/>
      <c r="S17" s="202"/>
      <c r="T17" s="203"/>
      <c r="U17" s="201" t="s">
        <v>25</v>
      </c>
      <c r="V17" s="202"/>
      <c r="W17" s="202"/>
      <c r="X17" s="202"/>
      <c r="Y17" s="203"/>
      <c r="Z17" s="201" t="s">
        <v>26</v>
      </c>
      <c r="AA17" s="202"/>
      <c r="AB17" s="202"/>
      <c r="AC17" s="203"/>
      <c r="AD17" s="201" t="s">
        <v>27</v>
      </c>
      <c r="AE17" s="202"/>
      <c r="AF17" s="202"/>
      <c r="AG17" s="203"/>
      <c r="AH17" s="201" t="s">
        <v>28</v>
      </c>
      <c r="AI17" s="202"/>
      <c r="AJ17" s="202"/>
      <c r="AK17" s="202"/>
      <c r="AL17" s="203"/>
      <c r="AM17" s="201" t="s">
        <v>29</v>
      </c>
      <c r="AN17" s="202"/>
      <c r="AO17" s="202"/>
      <c r="AP17" s="203"/>
      <c r="AQ17" s="201" t="s">
        <v>30</v>
      </c>
      <c r="AR17" s="202"/>
      <c r="AS17" s="202"/>
      <c r="AT17" s="202"/>
      <c r="AU17" s="203"/>
      <c r="AV17" s="201" t="s">
        <v>31</v>
      </c>
      <c r="AW17" s="202"/>
      <c r="AX17" s="202"/>
      <c r="AY17" s="203"/>
      <c r="AZ17" s="201" t="s">
        <v>32</v>
      </c>
      <c r="BA17" s="202"/>
      <c r="BB17" s="202"/>
      <c r="BC17" s="203"/>
      <c r="BD17" s="201" t="s">
        <v>33</v>
      </c>
      <c r="BE17" s="202"/>
      <c r="BF17" s="202"/>
      <c r="BG17" s="202"/>
      <c r="BH17" s="203"/>
    </row>
    <row r="18" spans="3:60" ht="12.75" customHeight="1" thickBot="1">
      <c r="C18" s="205"/>
      <c r="D18" s="127">
        <v>1</v>
      </c>
      <c r="E18" s="128">
        <v>8</v>
      </c>
      <c r="F18" s="129">
        <v>15</v>
      </c>
      <c r="G18" s="130">
        <v>22</v>
      </c>
      <c r="H18" s="131">
        <v>29</v>
      </c>
      <c r="I18" s="129">
        <v>5</v>
      </c>
      <c r="J18" s="129">
        <v>12</v>
      </c>
      <c r="K18" s="129">
        <v>19</v>
      </c>
      <c r="L18" s="131">
        <v>26</v>
      </c>
      <c r="M18" s="129">
        <v>3</v>
      </c>
      <c r="N18" s="129">
        <v>10</v>
      </c>
      <c r="O18" s="129">
        <v>17</v>
      </c>
      <c r="P18" s="130">
        <v>24</v>
      </c>
      <c r="Q18" s="131">
        <v>31</v>
      </c>
      <c r="R18" s="129">
        <v>7</v>
      </c>
      <c r="S18" s="129">
        <v>14</v>
      </c>
      <c r="T18" s="130">
        <v>21</v>
      </c>
      <c r="U18" s="131">
        <v>28</v>
      </c>
      <c r="V18" s="129">
        <v>5</v>
      </c>
      <c r="W18" s="129">
        <v>12</v>
      </c>
      <c r="X18" s="129">
        <v>19</v>
      </c>
      <c r="Y18" s="130">
        <v>26</v>
      </c>
      <c r="Z18" s="131">
        <v>2</v>
      </c>
      <c r="AA18" s="129">
        <v>9</v>
      </c>
      <c r="AB18" s="129">
        <v>16</v>
      </c>
      <c r="AC18" s="130">
        <v>23</v>
      </c>
      <c r="AD18" s="131">
        <v>30</v>
      </c>
      <c r="AE18" s="129">
        <v>6</v>
      </c>
      <c r="AF18" s="129">
        <v>13</v>
      </c>
      <c r="AG18" s="130">
        <v>20</v>
      </c>
      <c r="AH18" s="131">
        <v>27</v>
      </c>
      <c r="AI18" s="129">
        <v>6</v>
      </c>
      <c r="AJ18" s="129">
        <v>13</v>
      </c>
      <c r="AK18" s="129">
        <v>20</v>
      </c>
      <c r="AL18" s="130">
        <v>27</v>
      </c>
      <c r="AM18" s="131">
        <v>3</v>
      </c>
      <c r="AN18" s="129">
        <v>10</v>
      </c>
      <c r="AO18" s="129">
        <v>17</v>
      </c>
      <c r="AP18" s="130">
        <v>24</v>
      </c>
      <c r="AQ18" s="131">
        <v>1</v>
      </c>
      <c r="AR18" s="129">
        <v>8</v>
      </c>
      <c r="AS18" s="129">
        <v>15</v>
      </c>
      <c r="AT18" s="129">
        <v>22</v>
      </c>
      <c r="AU18" s="130">
        <v>29</v>
      </c>
      <c r="AV18" s="131">
        <v>5</v>
      </c>
      <c r="AW18" s="129">
        <v>12</v>
      </c>
      <c r="AX18" s="129">
        <v>19</v>
      </c>
      <c r="AY18" s="130">
        <v>26</v>
      </c>
      <c r="AZ18" s="131">
        <v>3</v>
      </c>
      <c r="BA18" s="129">
        <v>10</v>
      </c>
      <c r="BB18" s="129">
        <v>17</v>
      </c>
      <c r="BC18" s="130">
        <v>24</v>
      </c>
      <c r="BD18" s="131">
        <v>31</v>
      </c>
      <c r="BE18" s="129">
        <v>7</v>
      </c>
      <c r="BF18" s="129">
        <v>14</v>
      </c>
      <c r="BG18" s="129">
        <v>21</v>
      </c>
      <c r="BH18" s="130">
        <v>28</v>
      </c>
    </row>
    <row r="19" spans="3:60" ht="16.8" customHeight="1" thickBot="1">
      <c r="C19" s="132" t="s">
        <v>35</v>
      </c>
      <c r="D19" s="153"/>
      <c r="E19" s="134"/>
      <c r="F19" s="136">
        <v>15</v>
      </c>
      <c r="G19" s="154"/>
      <c r="H19" s="155"/>
      <c r="I19" s="137"/>
      <c r="J19" s="137"/>
      <c r="K19" s="137"/>
      <c r="L19" s="139"/>
      <c r="M19" s="137"/>
      <c r="N19" s="137"/>
      <c r="O19" s="137"/>
      <c r="P19" s="138"/>
      <c r="Q19" s="139"/>
      <c r="R19" s="137"/>
      <c r="S19" s="137"/>
      <c r="T19" s="138"/>
      <c r="U19" s="156" t="s">
        <v>36</v>
      </c>
      <c r="V19" s="142" t="s">
        <v>37</v>
      </c>
      <c r="W19" s="142" t="s">
        <v>37</v>
      </c>
      <c r="X19" s="142" t="s">
        <v>37</v>
      </c>
      <c r="Y19" s="143" t="s">
        <v>37</v>
      </c>
      <c r="Z19" s="133" t="s">
        <v>37</v>
      </c>
      <c r="AA19" s="134" t="s">
        <v>37</v>
      </c>
      <c r="AB19" s="134" t="s">
        <v>37</v>
      </c>
      <c r="AC19" s="135" t="s">
        <v>37</v>
      </c>
      <c r="AD19" s="133" t="s">
        <v>37</v>
      </c>
      <c r="AE19" s="157" t="s">
        <v>37</v>
      </c>
      <c r="AF19" s="157" t="s">
        <v>37</v>
      </c>
      <c r="AG19" s="158" t="s">
        <v>37</v>
      </c>
      <c r="AH19" s="159" t="s">
        <v>37</v>
      </c>
      <c r="AI19" s="144">
        <v>15</v>
      </c>
      <c r="AJ19" s="145"/>
      <c r="AK19" s="145"/>
      <c r="AL19" s="147"/>
      <c r="AM19" s="146"/>
      <c r="AN19" s="145"/>
      <c r="AO19" s="145"/>
      <c r="AP19" s="148"/>
      <c r="AQ19" s="149"/>
      <c r="AR19" s="140"/>
      <c r="AS19" s="140"/>
      <c r="AT19" s="140"/>
      <c r="AU19" s="150"/>
      <c r="AV19" s="149"/>
      <c r="AW19" s="140"/>
      <c r="AX19" s="141" t="s">
        <v>36</v>
      </c>
      <c r="AY19" s="143" t="s">
        <v>37</v>
      </c>
      <c r="AZ19" s="151" t="s">
        <v>37</v>
      </c>
      <c r="BA19" s="152" t="s">
        <v>37</v>
      </c>
      <c r="BB19" s="152" t="s">
        <v>37</v>
      </c>
      <c r="BC19" s="143" t="s">
        <v>37</v>
      </c>
      <c r="BD19" s="151" t="s">
        <v>37</v>
      </c>
      <c r="BE19" s="152" t="s">
        <v>37</v>
      </c>
      <c r="BF19" s="152" t="s">
        <v>37</v>
      </c>
      <c r="BG19" s="152" t="s">
        <v>37</v>
      </c>
      <c r="BH19" s="143" t="s">
        <v>37</v>
      </c>
    </row>
    <row r="20" spans="3:60" ht="20.399999999999999" customHeight="1" thickBot="1">
      <c r="C20" s="132" t="s">
        <v>39</v>
      </c>
      <c r="D20" s="160"/>
      <c r="E20" s="161"/>
      <c r="F20" s="186" t="s">
        <v>203</v>
      </c>
      <c r="G20" s="187" t="s">
        <v>40</v>
      </c>
      <c r="H20" s="188" t="s">
        <v>40</v>
      </c>
      <c r="I20" s="164"/>
      <c r="J20" s="164"/>
      <c r="K20" s="164"/>
      <c r="L20" s="163"/>
      <c r="M20" s="164"/>
      <c r="N20" s="164"/>
      <c r="O20" s="164"/>
      <c r="P20" s="162"/>
      <c r="Q20" s="163"/>
      <c r="R20" s="164"/>
      <c r="S20" s="164"/>
      <c r="T20" s="162"/>
      <c r="U20" s="165" t="s">
        <v>36</v>
      </c>
      <c r="V20" s="166" t="s">
        <v>37</v>
      </c>
      <c r="W20" s="166" t="s">
        <v>37</v>
      </c>
      <c r="X20" s="166" t="s">
        <v>37</v>
      </c>
      <c r="Y20" s="167" t="s">
        <v>37</v>
      </c>
      <c r="Z20" s="168" t="s">
        <v>37</v>
      </c>
      <c r="AA20" s="161" t="s">
        <v>37</v>
      </c>
      <c r="AB20" s="161" t="s">
        <v>37</v>
      </c>
      <c r="AC20" s="169" t="s">
        <v>37</v>
      </c>
      <c r="AD20" s="168" t="s">
        <v>37</v>
      </c>
      <c r="AE20" s="161" t="s">
        <v>37</v>
      </c>
      <c r="AF20" s="161" t="s">
        <v>37</v>
      </c>
      <c r="AG20" s="169" t="s">
        <v>37</v>
      </c>
      <c r="AH20" s="186" t="s">
        <v>203</v>
      </c>
      <c r="AI20" s="189" t="s">
        <v>40</v>
      </c>
      <c r="AJ20" s="189" t="s">
        <v>40</v>
      </c>
      <c r="AK20" s="164"/>
      <c r="AL20" s="162"/>
      <c r="AM20" s="163"/>
      <c r="AN20" s="164"/>
      <c r="AO20" s="164"/>
      <c r="AP20" s="162"/>
      <c r="AQ20" s="163"/>
      <c r="AR20" s="170"/>
      <c r="AS20" s="170"/>
      <c r="AT20" s="170"/>
      <c r="AU20" s="171"/>
      <c r="AV20" s="172"/>
      <c r="AW20" s="173" t="s">
        <v>36</v>
      </c>
      <c r="AX20" s="174" t="s">
        <v>41</v>
      </c>
      <c r="AY20" s="175" t="s">
        <v>41</v>
      </c>
      <c r="AZ20" s="176"/>
      <c r="BA20" s="177"/>
      <c r="BB20" s="177"/>
      <c r="BC20" s="167"/>
      <c r="BD20" s="176"/>
      <c r="BE20" s="177"/>
      <c r="BF20" s="177"/>
      <c r="BG20" s="177"/>
      <c r="BH20" s="167"/>
    </row>
    <row r="21" spans="3:60" ht="12.75" customHeight="1"/>
    <row r="22" spans="3:60" ht="12.75" customHeight="1"/>
    <row r="23" spans="3:60" ht="12.75" customHeight="1">
      <c r="F23" s="178" t="s">
        <v>36</v>
      </c>
      <c r="G23" s="179" t="s">
        <v>196</v>
      </c>
      <c r="H23" s="179"/>
      <c r="I23" s="180" t="s">
        <v>41</v>
      </c>
      <c r="J23" s="179" t="s">
        <v>197</v>
      </c>
      <c r="K23" s="179"/>
      <c r="L23" s="179"/>
      <c r="M23" s="179"/>
      <c r="N23" s="181">
        <v>15</v>
      </c>
      <c r="O23" s="179" t="s">
        <v>198</v>
      </c>
      <c r="P23" s="179"/>
      <c r="Q23" s="179"/>
      <c r="R23" s="182" t="s">
        <v>37</v>
      </c>
      <c r="S23" s="179" t="s">
        <v>34</v>
      </c>
      <c r="T23" s="179"/>
      <c r="U23" s="179"/>
      <c r="V23" s="179"/>
      <c r="W23" s="179"/>
    </row>
    <row r="24" spans="3:60" ht="12.75" customHeight="1"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</row>
    <row r="25" spans="3:60" ht="12.75" customHeight="1">
      <c r="F25" s="183" t="s">
        <v>38</v>
      </c>
      <c r="G25" s="179" t="s">
        <v>199</v>
      </c>
      <c r="H25" s="179"/>
      <c r="I25" s="179"/>
      <c r="J25" s="179"/>
      <c r="K25" s="179"/>
      <c r="L25" s="184" t="s">
        <v>200</v>
      </c>
      <c r="M25" s="179" t="s">
        <v>201</v>
      </c>
      <c r="N25" s="179"/>
      <c r="O25" s="179"/>
      <c r="P25" s="179"/>
      <c r="Q25" s="179"/>
      <c r="R25" s="179"/>
      <c r="S25" s="179"/>
      <c r="T25" s="179"/>
      <c r="U25" s="185" t="s">
        <v>40</v>
      </c>
      <c r="V25" s="179" t="s">
        <v>202</v>
      </c>
      <c r="W25" s="179"/>
    </row>
    <row r="26" spans="3:60" ht="12.75" customHeight="1"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</row>
    <row r="27" spans="3:60" ht="12.75" customHeight="1"/>
    <row r="28" spans="3:60" ht="12.75" customHeight="1"/>
    <row r="29" spans="3:60" ht="12.75" customHeight="1"/>
    <row r="30" spans="3:60" ht="12.75" customHeight="1"/>
    <row r="31" spans="3:60" ht="12.75" customHeight="1"/>
    <row r="32" spans="3:6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</sheetData>
  <mergeCells count="38">
    <mergeCell ref="A2:BK2"/>
    <mergeCell ref="A3:BK3"/>
    <mergeCell ref="A4:BK4"/>
    <mergeCell ref="A5:BK5"/>
    <mergeCell ref="AB7:AU7"/>
    <mergeCell ref="AX7:BE7"/>
    <mergeCell ref="BF7:BK7"/>
    <mergeCell ref="AX9:BE9"/>
    <mergeCell ref="BF9:BK9"/>
    <mergeCell ref="S7:AA7"/>
    <mergeCell ref="S8:AA8"/>
    <mergeCell ref="AB8:AU8"/>
    <mergeCell ref="AX8:BE8"/>
    <mergeCell ref="BF8:BK8"/>
    <mergeCell ref="S9:AA9"/>
    <mergeCell ref="AB9:AU9"/>
    <mergeCell ref="BC14:BK14"/>
    <mergeCell ref="S10:AA10"/>
    <mergeCell ref="AB10:AU10"/>
    <mergeCell ref="AX10:BE10"/>
    <mergeCell ref="BF10:BK10"/>
    <mergeCell ref="S11:AA11"/>
    <mergeCell ref="AB11:BK11"/>
    <mergeCell ref="A14:BA14"/>
    <mergeCell ref="AZ17:BC17"/>
    <mergeCell ref="BD17:BH17"/>
    <mergeCell ref="C17:C18"/>
    <mergeCell ref="D17:G17"/>
    <mergeCell ref="H17:K17"/>
    <mergeCell ref="L17:P17"/>
    <mergeCell ref="Q17:T17"/>
    <mergeCell ref="U17:Y17"/>
    <mergeCell ref="Z17:AC17"/>
    <mergeCell ref="AD17:AG17"/>
    <mergeCell ref="AH17:AL17"/>
    <mergeCell ref="AM17:AP17"/>
    <mergeCell ref="AQ17:AU17"/>
    <mergeCell ref="AV17:AY1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002"/>
  <sheetViews>
    <sheetView tabSelected="1" zoomScale="85" zoomScaleNormal="85" workbookViewId="0">
      <pane xSplit="9" ySplit="10" topLeftCell="J65" activePane="bottomRight" state="frozen"/>
      <selection pane="topRight" activeCell="J1" sqref="J1"/>
      <selection pane="bottomLeft" activeCell="A11" sqref="A11"/>
      <selection pane="bottomRight" activeCell="W70" sqref="W70"/>
    </sheetView>
  </sheetViews>
  <sheetFormatPr defaultColWidth="14.44140625" defaultRowHeight="15" customHeight="1"/>
  <cols>
    <col min="1" max="1" width="12.6640625" customWidth="1"/>
    <col min="2" max="2" width="80.6640625" customWidth="1"/>
    <col min="3" max="8" width="2.33203125" customWidth="1"/>
    <col min="9" max="9" width="4.77734375" customWidth="1"/>
    <col min="10" max="10" width="9" customWidth="1"/>
    <col min="11" max="11" width="6.6640625" customWidth="1"/>
    <col min="12" max="12" width="8.109375" customWidth="1"/>
    <col min="13" max="15" width="6.6640625" customWidth="1"/>
    <col min="16" max="16" width="8.44140625" customWidth="1"/>
    <col min="17" max="17" width="13" customWidth="1"/>
    <col min="18" max="21" width="6.33203125" customWidth="1"/>
    <col min="22" max="23" width="9.109375" customWidth="1"/>
    <col min="24" max="26" width="8" customWidth="1"/>
  </cols>
  <sheetData>
    <row r="1" spans="1:23" ht="13.2" customHeight="1" thickBot="1">
      <c r="A1" s="10"/>
      <c r="V1" s="11"/>
      <c r="W1" s="11"/>
    </row>
    <row r="2" spans="1:23" ht="30" hidden="1" customHeight="1">
      <c r="A2" s="256" t="s">
        <v>42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11"/>
      <c r="W2" s="11"/>
    </row>
    <row r="3" spans="1:23" ht="30" customHeight="1">
      <c r="A3" s="258" t="s">
        <v>43</v>
      </c>
      <c r="B3" s="261" t="s">
        <v>44</v>
      </c>
      <c r="C3" s="264" t="s">
        <v>45</v>
      </c>
      <c r="D3" s="250"/>
      <c r="E3" s="250"/>
      <c r="F3" s="250"/>
      <c r="G3" s="250"/>
      <c r="H3" s="250"/>
      <c r="I3" s="265"/>
      <c r="J3" s="268" t="s">
        <v>46</v>
      </c>
      <c r="K3" s="254"/>
      <c r="L3" s="254"/>
      <c r="M3" s="254"/>
      <c r="N3" s="254"/>
      <c r="O3" s="254"/>
      <c r="P3" s="269"/>
      <c r="Q3" s="12"/>
      <c r="R3" s="264" t="s">
        <v>47</v>
      </c>
      <c r="S3" s="250"/>
      <c r="T3" s="250"/>
      <c r="U3" s="250"/>
      <c r="V3" s="11"/>
      <c r="W3" s="11"/>
    </row>
    <row r="4" spans="1:23" ht="15.75" customHeight="1">
      <c r="A4" s="259"/>
      <c r="B4" s="262"/>
      <c r="C4" s="266"/>
      <c r="D4" s="215"/>
      <c r="E4" s="215"/>
      <c r="F4" s="215"/>
      <c r="G4" s="215"/>
      <c r="H4" s="215"/>
      <c r="I4" s="267"/>
      <c r="J4" s="270" t="s">
        <v>48</v>
      </c>
      <c r="K4" s="287" t="s">
        <v>49</v>
      </c>
      <c r="L4" s="290" t="s">
        <v>50</v>
      </c>
      <c r="M4" s="291" t="s">
        <v>51</v>
      </c>
      <c r="N4" s="213"/>
      <c r="O4" s="227"/>
      <c r="P4" s="292" t="s">
        <v>52</v>
      </c>
      <c r="Q4" s="297" t="s">
        <v>53</v>
      </c>
      <c r="R4" s="295" t="s">
        <v>54</v>
      </c>
      <c r="S4" s="227"/>
      <c r="T4" s="296" t="s">
        <v>55</v>
      </c>
      <c r="U4" s="227"/>
      <c r="V4" s="11"/>
      <c r="W4" s="11"/>
    </row>
    <row r="5" spans="1:23" ht="15.75" customHeight="1">
      <c r="A5" s="259"/>
      <c r="B5" s="262"/>
      <c r="C5" s="272" t="s">
        <v>56</v>
      </c>
      <c r="D5" s="273"/>
      <c r="E5" s="274"/>
      <c r="F5" s="279" t="s">
        <v>57</v>
      </c>
      <c r="G5" s="273"/>
      <c r="H5" s="274"/>
      <c r="I5" s="271" t="s">
        <v>58</v>
      </c>
      <c r="J5" s="259"/>
      <c r="K5" s="288"/>
      <c r="L5" s="288"/>
      <c r="M5" s="293" t="s">
        <v>59</v>
      </c>
      <c r="N5" s="294" t="s">
        <v>60</v>
      </c>
      <c r="O5" s="293" t="s">
        <v>61</v>
      </c>
      <c r="P5" s="262"/>
      <c r="Q5" s="240"/>
      <c r="R5" s="14">
        <v>1</v>
      </c>
      <c r="S5" s="15">
        <v>2</v>
      </c>
      <c r="T5" s="15">
        <v>3</v>
      </c>
      <c r="U5" s="15">
        <v>4</v>
      </c>
      <c r="V5" s="11"/>
      <c r="W5" s="11"/>
    </row>
    <row r="6" spans="1:23" ht="28.5" customHeight="1">
      <c r="A6" s="259"/>
      <c r="B6" s="262"/>
      <c r="C6" s="275"/>
      <c r="D6" s="210"/>
      <c r="E6" s="276"/>
      <c r="F6" s="280"/>
      <c r="G6" s="210"/>
      <c r="H6" s="276"/>
      <c r="I6" s="262"/>
      <c r="J6" s="259"/>
      <c r="K6" s="288"/>
      <c r="L6" s="288"/>
      <c r="M6" s="288"/>
      <c r="N6" s="288"/>
      <c r="O6" s="288"/>
      <c r="P6" s="262"/>
      <c r="Q6" s="240"/>
      <c r="R6" s="298" t="s">
        <v>62</v>
      </c>
      <c r="S6" s="213"/>
      <c r="T6" s="213"/>
      <c r="U6" s="213"/>
      <c r="V6" s="11"/>
      <c r="W6" s="11"/>
    </row>
    <row r="7" spans="1:23" ht="14.25" customHeight="1">
      <c r="A7" s="259"/>
      <c r="B7" s="262"/>
      <c r="C7" s="275"/>
      <c r="D7" s="210"/>
      <c r="E7" s="276"/>
      <c r="F7" s="280"/>
      <c r="G7" s="210"/>
      <c r="H7" s="276"/>
      <c r="I7" s="262"/>
      <c r="J7" s="259"/>
      <c r="K7" s="288"/>
      <c r="L7" s="288"/>
      <c r="M7" s="288"/>
      <c r="N7" s="288"/>
      <c r="O7" s="288"/>
      <c r="P7" s="262"/>
      <c r="Q7" s="240"/>
      <c r="R7" s="17">
        <v>15</v>
      </c>
      <c r="S7" s="18">
        <v>15</v>
      </c>
      <c r="T7" s="18">
        <v>15</v>
      </c>
      <c r="U7" s="18">
        <v>15</v>
      </c>
      <c r="V7" s="11"/>
      <c r="W7" s="11"/>
    </row>
    <row r="8" spans="1:23" ht="52.5" customHeight="1">
      <c r="A8" s="260"/>
      <c r="B8" s="263"/>
      <c r="C8" s="277"/>
      <c r="D8" s="257"/>
      <c r="E8" s="278"/>
      <c r="F8" s="281"/>
      <c r="G8" s="257"/>
      <c r="H8" s="278"/>
      <c r="I8" s="263"/>
      <c r="J8" s="260"/>
      <c r="K8" s="289"/>
      <c r="L8" s="289"/>
      <c r="M8" s="289"/>
      <c r="N8" s="289"/>
      <c r="O8" s="289"/>
      <c r="P8" s="263"/>
      <c r="Q8" s="241"/>
      <c r="R8" s="299" t="s">
        <v>63</v>
      </c>
      <c r="S8" s="232"/>
      <c r="T8" s="232"/>
      <c r="U8" s="232"/>
      <c r="V8" s="11"/>
      <c r="W8" s="11"/>
    </row>
    <row r="9" spans="1:23" ht="19.5" customHeight="1">
      <c r="A9" s="19">
        <v>1</v>
      </c>
      <c r="B9" s="20">
        <v>2</v>
      </c>
      <c r="C9" s="282">
        <v>3</v>
      </c>
      <c r="D9" s="230"/>
      <c r="E9" s="283"/>
      <c r="F9" s="284">
        <v>4</v>
      </c>
      <c r="G9" s="230"/>
      <c r="H9" s="283"/>
      <c r="I9" s="21">
        <v>5</v>
      </c>
      <c r="J9" s="22">
        <v>6</v>
      </c>
      <c r="K9" s="23">
        <v>7</v>
      </c>
      <c r="L9" s="24">
        <v>8</v>
      </c>
      <c r="M9" s="24">
        <v>9</v>
      </c>
      <c r="N9" s="24">
        <v>10</v>
      </c>
      <c r="O9" s="24">
        <v>11</v>
      </c>
      <c r="P9" s="25">
        <v>12</v>
      </c>
      <c r="Q9" s="26"/>
      <c r="R9" s="27">
        <v>13</v>
      </c>
      <c r="S9" s="23">
        <v>14</v>
      </c>
      <c r="T9" s="23">
        <v>15</v>
      </c>
      <c r="U9" s="23">
        <v>16</v>
      </c>
      <c r="V9" s="11"/>
      <c r="W9" s="11"/>
    </row>
    <row r="10" spans="1:23" ht="34.5" customHeight="1">
      <c r="A10" s="255" t="s">
        <v>64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11"/>
      <c r="W10" s="11"/>
    </row>
    <row r="11" spans="1:23" ht="34.5" customHeight="1">
      <c r="A11" s="251" t="s">
        <v>65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</row>
    <row r="12" spans="1:23" ht="31.5" customHeight="1">
      <c r="A12" s="28" t="s">
        <v>66</v>
      </c>
      <c r="B12" s="29" t="s">
        <v>190</v>
      </c>
      <c r="C12" s="30"/>
      <c r="D12" s="30"/>
      <c r="E12" s="31"/>
      <c r="F12" s="285">
        <v>1.2</v>
      </c>
      <c r="G12" s="254"/>
      <c r="H12" s="286"/>
      <c r="I12" s="32"/>
      <c r="J12" s="33">
        <f>K12*30</f>
        <v>180</v>
      </c>
      <c r="K12" s="34">
        <f>SUM(R12:U12)</f>
        <v>6</v>
      </c>
      <c r="L12" s="34">
        <f>K12*10</f>
        <v>60</v>
      </c>
      <c r="M12" s="35"/>
      <c r="N12" s="35">
        <v>60</v>
      </c>
      <c r="O12" s="35"/>
      <c r="P12" s="34">
        <f>J12-L12</f>
        <v>120</v>
      </c>
      <c r="Q12" s="121"/>
      <c r="R12" s="34">
        <v>3</v>
      </c>
      <c r="S12" s="34">
        <v>3</v>
      </c>
      <c r="T12" s="34"/>
      <c r="U12" s="34"/>
      <c r="V12" s="11"/>
      <c r="W12" s="11"/>
    </row>
    <row r="13" spans="1:23" ht="31.5" customHeight="1">
      <c r="A13" s="28" t="s">
        <v>82</v>
      </c>
      <c r="B13" s="120" t="s">
        <v>191</v>
      </c>
      <c r="C13" s="115"/>
      <c r="D13" s="115"/>
      <c r="E13" s="116"/>
      <c r="F13" s="117"/>
      <c r="G13" s="114">
        <v>1</v>
      </c>
      <c r="H13" s="16"/>
      <c r="I13" s="66"/>
      <c r="J13" s="33">
        <f>K13*30</f>
        <v>90</v>
      </c>
      <c r="K13" s="67">
        <v>3</v>
      </c>
      <c r="L13" s="34">
        <f>K13*10</f>
        <v>30</v>
      </c>
      <c r="M13" s="118">
        <v>10</v>
      </c>
      <c r="N13" s="118">
        <v>20</v>
      </c>
      <c r="O13" s="118"/>
      <c r="P13" s="36">
        <f>J13-L13</f>
        <v>60</v>
      </c>
      <c r="Q13" s="123"/>
      <c r="R13" s="119">
        <v>3</v>
      </c>
      <c r="S13" s="67"/>
      <c r="T13" s="67"/>
      <c r="U13" s="67"/>
      <c r="V13" s="11"/>
      <c r="W13" s="11"/>
    </row>
    <row r="14" spans="1:23" ht="34.5" customHeight="1">
      <c r="A14" s="242" t="s">
        <v>67</v>
      </c>
      <c r="B14" s="243"/>
      <c r="C14" s="245"/>
      <c r="D14" s="232"/>
      <c r="E14" s="233"/>
      <c r="F14" s="246"/>
      <c r="G14" s="232"/>
      <c r="H14" s="233"/>
      <c r="I14" s="37"/>
      <c r="J14" s="38">
        <f t="shared" ref="J14:P14" si="0">SUM(J12)</f>
        <v>180</v>
      </c>
      <c r="K14" s="39">
        <f t="shared" si="0"/>
        <v>6</v>
      </c>
      <c r="L14" s="39">
        <f t="shared" si="0"/>
        <v>60</v>
      </c>
      <c r="M14" s="39">
        <f t="shared" si="0"/>
        <v>0</v>
      </c>
      <c r="N14" s="39">
        <f t="shared" si="0"/>
        <v>60</v>
      </c>
      <c r="O14" s="39">
        <f t="shared" si="0"/>
        <v>0</v>
      </c>
      <c r="P14" s="39">
        <f t="shared" si="0"/>
        <v>120</v>
      </c>
      <c r="Q14" s="122"/>
      <c r="R14" s="38">
        <f>SUM(R12:R13)</f>
        <v>6</v>
      </c>
      <c r="S14" s="39">
        <f t="shared" ref="S14:U14" si="1">SUM(S12)</f>
        <v>3</v>
      </c>
      <c r="T14" s="39">
        <f t="shared" si="1"/>
        <v>0</v>
      </c>
      <c r="U14" s="39">
        <f t="shared" si="1"/>
        <v>0</v>
      </c>
      <c r="V14" s="41"/>
      <c r="W14" s="41"/>
    </row>
    <row r="15" spans="1:23" ht="19.5" customHeight="1">
      <c r="A15" s="247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</row>
    <row r="16" spans="1:23" ht="34.5" customHeight="1">
      <c r="A16" s="253" t="s">
        <v>68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</row>
    <row r="17" spans="1:23" ht="24.75" customHeight="1">
      <c r="A17" s="28"/>
      <c r="B17" s="29" t="s">
        <v>69</v>
      </c>
      <c r="C17" s="30"/>
      <c r="D17" s="30"/>
      <c r="E17" s="31"/>
      <c r="F17" s="32"/>
      <c r="G17" s="30"/>
      <c r="H17" s="31"/>
      <c r="I17" s="32"/>
      <c r="J17" s="33">
        <f t="shared" ref="J17:J29" si="2">K17*30</f>
        <v>300</v>
      </c>
      <c r="K17" s="34">
        <v>10</v>
      </c>
      <c r="L17" s="35">
        <f t="shared" ref="L17:L29" si="3">K17*10</f>
        <v>100</v>
      </c>
      <c r="M17" s="35"/>
      <c r="N17" s="35"/>
      <c r="O17" s="35"/>
      <c r="P17" s="34">
        <f t="shared" ref="P17:P29" si="4">J17-L17</f>
        <v>200</v>
      </c>
      <c r="Q17" s="42">
        <v>10</v>
      </c>
      <c r="R17" s="33"/>
      <c r="S17" s="34"/>
      <c r="T17" s="34"/>
      <c r="U17" s="34"/>
    </row>
    <row r="18" spans="1:23" ht="24.75" customHeight="1">
      <c r="A18" s="28"/>
      <c r="B18" s="43" t="s">
        <v>70</v>
      </c>
      <c r="C18" s="30"/>
      <c r="D18" s="30"/>
      <c r="E18" s="31"/>
      <c r="F18" s="32"/>
      <c r="G18" s="30"/>
      <c r="H18" s="31"/>
      <c r="I18" s="32"/>
      <c r="J18" s="33">
        <f t="shared" si="2"/>
        <v>120</v>
      </c>
      <c r="K18" s="34">
        <v>4</v>
      </c>
      <c r="L18" s="35">
        <f t="shared" si="3"/>
        <v>40</v>
      </c>
      <c r="M18" s="35"/>
      <c r="N18" s="35"/>
      <c r="O18" s="35"/>
      <c r="P18" s="34">
        <f t="shared" si="4"/>
        <v>80</v>
      </c>
      <c r="Q18" s="42">
        <v>4</v>
      </c>
      <c r="R18" s="33"/>
      <c r="S18" s="33"/>
      <c r="T18" s="34"/>
      <c r="U18" s="34"/>
    </row>
    <row r="19" spans="1:23" ht="24.75" customHeight="1">
      <c r="A19" s="28"/>
      <c r="B19" s="43" t="s">
        <v>71</v>
      </c>
      <c r="C19" s="30"/>
      <c r="D19" s="30"/>
      <c r="E19" s="31"/>
      <c r="F19" s="32"/>
      <c r="G19" s="30"/>
      <c r="H19" s="31"/>
      <c r="I19" s="32"/>
      <c r="J19" s="33">
        <f t="shared" si="2"/>
        <v>120</v>
      </c>
      <c r="K19" s="34">
        <v>4</v>
      </c>
      <c r="L19" s="35">
        <f t="shared" si="3"/>
        <v>40</v>
      </c>
      <c r="M19" s="35"/>
      <c r="N19" s="35"/>
      <c r="O19" s="35"/>
      <c r="P19" s="34">
        <f t="shared" si="4"/>
        <v>80</v>
      </c>
      <c r="Q19" s="42">
        <v>4</v>
      </c>
      <c r="R19" s="33"/>
      <c r="S19" s="34"/>
      <c r="T19" s="34"/>
      <c r="U19" s="34"/>
    </row>
    <row r="20" spans="1:23" ht="24.75" customHeight="1">
      <c r="A20" s="28"/>
      <c r="B20" s="43" t="s">
        <v>72</v>
      </c>
      <c r="C20" s="30"/>
      <c r="D20" s="30"/>
      <c r="E20" s="31"/>
      <c r="F20" s="32"/>
      <c r="G20" s="30"/>
      <c r="H20" s="31"/>
      <c r="I20" s="32"/>
      <c r="J20" s="33">
        <f t="shared" si="2"/>
        <v>120</v>
      </c>
      <c r="K20" s="34">
        <v>4</v>
      </c>
      <c r="L20" s="35">
        <f t="shared" si="3"/>
        <v>40</v>
      </c>
      <c r="M20" s="35"/>
      <c r="N20" s="35"/>
      <c r="O20" s="35"/>
      <c r="P20" s="34">
        <f t="shared" si="4"/>
        <v>80</v>
      </c>
      <c r="Q20" s="42">
        <v>4</v>
      </c>
      <c r="R20" s="33"/>
      <c r="S20" s="34"/>
      <c r="T20" s="34"/>
      <c r="U20" s="34"/>
    </row>
    <row r="21" spans="1:23" ht="24.75" customHeight="1">
      <c r="A21" s="28"/>
      <c r="B21" s="43" t="s">
        <v>73</v>
      </c>
      <c r="C21" s="30"/>
      <c r="D21" s="30"/>
      <c r="E21" s="31"/>
      <c r="F21" s="32"/>
      <c r="G21" s="30"/>
      <c r="H21" s="31"/>
      <c r="I21" s="32"/>
      <c r="J21" s="33">
        <f t="shared" si="2"/>
        <v>210</v>
      </c>
      <c r="K21" s="34">
        <v>7</v>
      </c>
      <c r="L21" s="35">
        <f t="shared" si="3"/>
        <v>70</v>
      </c>
      <c r="M21" s="35"/>
      <c r="N21" s="35"/>
      <c r="O21" s="35"/>
      <c r="P21" s="34">
        <f t="shared" si="4"/>
        <v>140</v>
      </c>
      <c r="Q21" s="42">
        <v>7</v>
      </c>
      <c r="R21" s="33"/>
      <c r="S21" s="34"/>
      <c r="T21" s="34"/>
      <c r="U21" s="34"/>
    </row>
    <row r="22" spans="1:23" ht="24.75" customHeight="1">
      <c r="A22" s="28"/>
      <c r="B22" s="43" t="s">
        <v>74</v>
      </c>
      <c r="C22" s="30"/>
      <c r="D22" s="30"/>
      <c r="E22" s="31"/>
      <c r="F22" s="32"/>
      <c r="G22" s="30"/>
      <c r="H22" s="31"/>
      <c r="I22" s="32"/>
      <c r="J22" s="33">
        <f t="shared" si="2"/>
        <v>150</v>
      </c>
      <c r="K22" s="34">
        <v>5</v>
      </c>
      <c r="L22" s="35">
        <f t="shared" si="3"/>
        <v>50</v>
      </c>
      <c r="M22" s="35"/>
      <c r="N22" s="35"/>
      <c r="O22" s="35"/>
      <c r="P22" s="34">
        <f t="shared" si="4"/>
        <v>100</v>
      </c>
      <c r="Q22" s="42">
        <v>5</v>
      </c>
      <c r="R22" s="33"/>
      <c r="S22" s="34"/>
      <c r="T22" s="34"/>
      <c r="U22" s="34"/>
    </row>
    <row r="23" spans="1:23" ht="24.75" customHeight="1">
      <c r="A23" s="28"/>
      <c r="B23" s="43" t="s">
        <v>75</v>
      </c>
      <c r="C23" s="30"/>
      <c r="D23" s="30"/>
      <c r="E23" s="31"/>
      <c r="F23" s="32"/>
      <c r="G23" s="30"/>
      <c r="H23" s="31"/>
      <c r="I23" s="32"/>
      <c r="J23" s="33">
        <f t="shared" si="2"/>
        <v>60</v>
      </c>
      <c r="K23" s="33">
        <v>2</v>
      </c>
      <c r="L23" s="35">
        <f t="shared" si="3"/>
        <v>20</v>
      </c>
      <c r="M23" s="35"/>
      <c r="N23" s="35"/>
      <c r="O23" s="35"/>
      <c r="P23" s="34">
        <f t="shared" si="4"/>
        <v>40</v>
      </c>
      <c r="Q23" s="42">
        <v>2</v>
      </c>
      <c r="R23" s="33"/>
      <c r="S23" s="34"/>
      <c r="T23" s="34"/>
      <c r="U23" s="34"/>
    </row>
    <row r="24" spans="1:23" ht="24.75" customHeight="1">
      <c r="A24" s="28"/>
      <c r="B24" s="43" t="s">
        <v>76</v>
      </c>
      <c r="C24" s="30"/>
      <c r="D24" s="30"/>
      <c r="E24" s="31"/>
      <c r="F24" s="32"/>
      <c r="G24" s="30"/>
      <c r="H24" s="31"/>
      <c r="I24" s="32"/>
      <c r="J24" s="33">
        <f t="shared" si="2"/>
        <v>120</v>
      </c>
      <c r="K24" s="34">
        <v>4</v>
      </c>
      <c r="L24" s="35">
        <f t="shared" si="3"/>
        <v>40</v>
      </c>
      <c r="M24" s="35"/>
      <c r="N24" s="35"/>
      <c r="O24" s="35"/>
      <c r="P24" s="34">
        <f t="shared" si="4"/>
        <v>80</v>
      </c>
      <c r="Q24" s="42">
        <v>4</v>
      </c>
      <c r="R24" s="33"/>
      <c r="S24" s="34"/>
      <c r="T24" s="34"/>
      <c r="U24" s="34"/>
    </row>
    <row r="25" spans="1:23" ht="24.75" customHeight="1">
      <c r="A25" s="28"/>
      <c r="B25" s="43" t="s">
        <v>77</v>
      </c>
      <c r="C25" s="30"/>
      <c r="D25" s="30"/>
      <c r="E25" s="31"/>
      <c r="F25" s="32"/>
      <c r="G25" s="30"/>
      <c r="H25" s="31"/>
      <c r="I25" s="32"/>
      <c r="J25" s="33">
        <f t="shared" si="2"/>
        <v>150</v>
      </c>
      <c r="K25" s="34">
        <v>5</v>
      </c>
      <c r="L25" s="35">
        <f t="shared" si="3"/>
        <v>50</v>
      </c>
      <c r="M25" s="35"/>
      <c r="N25" s="35"/>
      <c r="O25" s="35"/>
      <c r="P25" s="34">
        <f t="shared" si="4"/>
        <v>100</v>
      </c>
      <c r="Q25" s="42">
        <v>5</v>
      </c>
      <c r="R25" s="33"/>
      <c r="S25" s="34"/>
      <c r="T25" s="34"/>
      <c r="U25" s="34"/>
    </row>
    <row r="26" spans="1:23" ht="24.75" customHeight="1">
      <c r="A26" s="28"/>
      <c r="B26" s="43" t="s">
        <v>78</v>
      </c>
      <c r="C26" s="30"/>
      <c r="D26" s="30"/>
      <c r="E26" s="31"/>
      <c r="F26" s="32"/>
      <c r="G26" s="30"/>
      <c r="H26" s="31"/>
      <c r="I26" s="32"/>
      <c r="J26" s="33">
        <f t="shared" si="2"/>
        <v>120</v>
      </c>
      <c r="K26" s="34">
        <v>4</v>
      </c>
      <c r="L26" s="35">
        <f t="shared" si="3"/>
        <v>40</v>
      </c>
      <c r="M26" s="35"/>
      <c r="N26" s="35"/>
      <c r="O26" s="35"/>
      <c r="P26" s="34">
        <f t="shared" si="4"/>
        <v>80</v>
      </c>
      <c r="Q26" s="42">
        <v>4</v>
      </c>
      <c r="R26" s="33"/>
      <c r="S26" s="34"/>
      <c r="T26" s="34"/>
      <c r="U26" s="34"/>
    </row>
    <row r="27" spans="1:23" ht="24.75" customHeight="1">
      <c r="A27" s="28"/>
      <c r="B27" s="43" t="s">
        <v>79</v>
      </c>
      <c r="C27" s="30"/>
      <c r="D27" s="30"/>
      <c r="E27" s="31"/>
      <c r="F27" s="32"/>
      <c r="G27" s="30"/>
      <c r="H27" s="31"/>
      <c r="I27" s="32"/>
      <c r="J27" s="33">
        <f t="shared" si="2"/>
        <v>120</v>
      </c>
      <c r="K27" s="34">
        <v>4</v>
      </c>
      <c r="L27" s="35">
        <f t="shared" si="3"/>
        <v>40</v>
      </c>
      <c r="M27" s="35"/>
      <c r="N27" s="35"/>
      <c r="O27" s="35"/>
      <c r="P27" s="34">
        <f t="shared" si="4"/>
        <v>80</v>
      </c>
      <c r="Q27" s="42">
        <v>4</v>
      </c>
      <c r="R27" s="33"/>
      <c r="S27" s="34"/>
      <c r="T27" s="34"/>
      <c r="U27" s="34"/>
    </row>
    <row r="28" spans="1:23" ht="24.75" customHeight="1">
      <c r="A28" s="28"/>
      <c r="B28" s="43" t="s">
        <v>80</v>
      </c>
      <c r="C28" s="30"/>
      <c r="D28" s="30"/>
      <c r="E28" s="31"/>
      <c r="F28" s="32"/>
      <c r="G28" s="30"/>
      <c r="H28" s="31"/>
      <c r="I28" s="32"/>
      <c r="J28" s="33">
        <f t="shared" si="2"/>
        <v>120</v>
      </c>
      <c r="K28" s="34">
        <v>4</v>
      </c>
      <c r="L28" s="35">
        <f t="shared" si="3"/>
        <v>40</v>
      </c>
      <c r="M28" s="35"/>
      <c r="N28" s="35"/>
      <c r="O28" s="35"/>
      <c r="P28" s="34">
        <f t="shared" si="4"/>
        <v>80</v>
      </c>
      <c r="Q28" s="42">
        <v>4</v>
      </c>
      <c r="R28" s="33"/>
      <c r="S28" s="34"/>
      <c r="T28" s="34"/>
      <c r="U28" s="34"/>
    </row>
    <row r="29" spans="1:23" ht="24.75" customHeight="1">
      <c r="A29" s="28"/>
      <c r="B29" s="43" t="s">
        <v>81</v>
      </c>
      <c r="C29" s="30"/>
      <c r="D29" s="30"/>
      <c r="E29" s="31"/>
      <c r="F29" s="32"/>
      <c r="G29" s="30"/>
      <c r="H29" s="31"/>
      <c r="I29" s="32"/>
      <c r="J29" s="33">
        <f t="shared" si="2"/>
        <v>90</v>
      </c>
      <c r="K29" s="34">
        <v>3</v>
      </c>
      <c r="L29" s="35">
        <f t="shared" si="3"/>
        <v>30</v>
      </c>
      <c r="M29" s="35"/>
      <c r="N29" s="35"/>
      <c r="O29" s="35"/>
      <c r="P29" s="34">
        <f t="shared" si="4"/>
        <v>60</v>
      </c>
      <c r="Q29" s="42">
        <v>3</v>
      </c>
      <c r="R29" s="33"/>
      <c r="S29" s="34"/>
      <c r="T29" s="34"/>
      <c r="U29" s="34"/>
      <c r="V29" s="193"/>
      <c r="W29" s="193"/>
    </row>
    <row r="30" spans="1:23" ht="24.75" customHeight="1">
      <c r="A30" s="28"/>
      <c r="B30" s="43"/>
      <c r="C30" s="30"/>
      <c r="D30" s="30"/>
      <c r="E30" s="31"/>
      <c r="F30" s="32"/>
      <c r="G30" s="30"/>
      <c r="H30" s="31"/>
      <c r="I30" s="33"/>
      <c r="J30" s="34"/>
      <c r="K30" s="34"/>
      <c r="L30" s="35"/>
      <c r="M30" s="35"/>
      <c r="N30" s="35"/>
      <c r="O30" s="35"/>
      <c r="P30" s="33"/>
      <c r="Q30" s="42"/>
      <c r="R30" s="33"/>
      <c r="S30" s="34"/>
      <c r="T30" s="34"/>
      <c r="U30" s="34"/>
      <c r="V30" s="193"/>
      <c r="W30" s="193"/>
    </row>
    <row r="31" spans="1:23" ht="24.75" customHeight="1">
      <c r="A31" s="28" t="s">
        <v>84</v>
      </c>
      <c r="B31" s="43" t="s">
        <v>83</v>
      </c>
      <c r="C31" s="226">
        <v>2</v>
      </c>
      <c r="D31" s="213"/>
      <c r="E31" s="227"/>
      <c r="F31" s="228"/>
      <c r="G31" s="213"/>
      <c r="H31" s="227"/>
      <c r="I31" s="32"/>
      <c r="J31" s="33">
        <f t="shared" ref="J31:J40" si="5">K31*30</f>
        <v>180</v>
      </c>
      <c r="K31" s="34">
        <f t="shared" ref="K31:K40" si="6">SUM(R31:U31)</f>
        <v>6</v>
      </c>
      <c r="L31" s="34">
        <f t="shared" ref="L31:L40" si="7">K31*10</f>
        <v>60</v>
      </c>
      <c r="M31" s="35">
        <v>30</v>
      </c>
      <c r="N31" s="35"/>
      <c r="O31" s="35">
        <v>30</v>
      </c>
      <c r="P31" s="34">
        <f t="shared" ref="P31:P40" si="8">J31-L31</f>
        <v>120</v>
      </c>
      <c r="Q31" s="42"/>
      <c r="R31" s="199"/>
      <c r="S31" s="200">
        <v>6</v>
      </c>
      <c r="T31" s="200"/>
      <c r="U31" s="200"/>
      <c r="V31" s="194"/>
      <c r="W31" s="194" t="s">
        <v>211</v>
      </c>
    </row>
    <row r="32" spans="1:23" ht="24.75" customHeight="1">
      <c r="A32" s="28" t="s">
        <v>86</v>
      </c>
      <c r="B32" s="43" t="s">
        <v>85</v>
      </c>
      <c r="C32" s="226"/>
      <c r="D32" s="213"/>
      <c r="E32" s="227"/>
      <c r="F32" s="228">
        <v>2</v>
      </c>
      <c r="G32" s="213"/>
      <c r="H32" s="227"/>
      <c r="I32" s="32"/>
      <c r="J32" s="33">
        <f t="shared" si="5"/>
        <v>90</v>
      </c>
      <c r="K32" s="34">
        <f t="shared" si="6"/>
        <v>3</v>
      </c>
      <c r="L32" s="35">
        <f t="shared" si="7"/>
        <v>30</v>
      </c>
      <c r="M32" s="35">
        <v>14</v>
      </c>
      <c r="N32" s="35"/>
      <c r="O32" s="35">
        <v>16</v>
      </c>
      <c r="P32" s="34">
        <f t="shared" si="8"/>
        <v>60</v>
      </c>
      <c r="Q32" s="42"/>
      <c r="R32" s="199"/>
      <c r="S32" s="200"/>
      <c r="T32" s="200">
        <v>3</v>
      </c>
      <c r="U32" s="200"/>
      <c r="V32" s="194"/>
      <c r="W32" s="194"/>
    </row>
    <row r="33" spans="1:23" ht="24.75" customHeight="1">
      <c r="A33" s="28" t="s">
        <v>88</v>
      </c>
      <c r="B33" s="124" t="s">
        <v>87</v>
      </c>
      <c r="C33" s="226">
        <v>4</v>
      </c>
      <c r="D33" s="213"/>
      <c r="E33" s="227"/>
      <c r="F33" s="228">
        <v>3</v>
      </c>
      <c r="G33" s="213"/>
      <c r="H33" s="227"/>
      <c r="I33" s="32"/>
      <c r="J33" s="33">
        <f t="shared" si="5"/>
        <v>180</v>
      </c>
      <c r="K33" s="34">
        <f t="shared" si="6"/>
        <v>6</v>
      </c>
      <c r="L33" s="34">
        <f t="shared" si="7"/>
        <v>60</v>
      </c>
      <c r="M33" s="35">
        <v>30</v>
      </c>
      <c r="N33" s="35"/>
      <c r="O33" s="35">
        <v>30</v>
      </c>
      <c r="P33" s="34">
        <f>J33-L33</f>
        <v>120</v>
      </c>
      <c r="Q33" s="42"/>
      <c r="R33" s="199"/>
      <c r="S33" s="200"/>
      <c r="T33" s="200">
        <v>3</v>
      </c>
      <c r="U33" s="200">
        <v>3</v>
      </c>
      <c r="V33" s="195"/>
      <c r="W33" s="193"/>
    </row>
    <row r="34" spans="1:23" ht="24.75" customHeight="1">
      <c r="A34" s="28" t="s">
        <v>90</v>
      </c>
      <c r="B34" s="198" t="s">
        <v>89</v>
      </c>
      <c r="C34" s="226"/>
      <c r="D34" s="213"/>
      <c r="E34" s="227"/>
      <c r="F34" s="228">
        <v>1</v>
      </c>
      <c r="G34" s="213"/>
      <c r="H34" s="227"/>
      <c r="I34" s="32"/>
      <c r="J34" s="33">
        <f t="shared" si="5"/>
        <v>90</v>
      </c>
      <c r="K34" s="34">
        <f t="shared" si="6"/>
        <v>3</v>
      </c>
      <c r="L34" s="34">
        <f t="shared" si="7"/>
        <v>30</v>
      </c>
      <c r="M34" s="35">
        <v>10</v>
      </c>
      <c r="N34" s="35"/>
      <c r="O34" s="35">
        <v>20</v>
      </c>
      <c r="P34" s="34">
        <f t="shared" si="8"/>
        <v>60</v>
      </c>
      <c r="Q34" s="42"/>
      <c r="R34" s="199"/>
      <c r="S34" s="200"/>
      <c r="T34" s="200">
        <v>3</v>
      </c>
      <c r="U34" s="200"/>
      <c r="V34" s="195"/>
      <c r="W34" s="193"/>
    </row>
    <row r="35" spans="1:23" ht="24.75" customHeight="1">
      <c r="A35" s="28" t="s">
        <v>92</v>
      </c>
      <c r="B35" s="198" t="s">
        <v>91</v>
      </c>
      <c r="C35" s="226">
        <v>3</v>
      </c>
      <c r="D35" s="213"/>
      <c r="E35" s="227"/>
      <c r="F35" s="228">
        <v>2</v>
      </c>
      <c r="G35" s="213"/>
      <c r="H35" s="227"/>
      <c r="I35" s="32"/>
      <c r="J35" s="33">
        <f t="shared" si="5"/>
        <v>300</v>
      </c>
      <c r="K35" s="34">
        <f t="shared" si="6"/>
        <v>10</v>
      </c>
      <c r="L35" s="34">
        <f t="shared" si="7"/>
        <v>100</v>
      </c>
      <c r="M35" s="35">
        <v>50</v>
      </c>
      <c r="N35" s="35"/>
      <c r="O35" s="35">
        <v>50</v>
      </c>
      <c r="P35" s="34">
        <f t="shared" si="8"/>
        <v>200</v>
      </c>
      <c r="Q35" s="42"/>
      <c r="R35" s="199">
        <v>3</v>
      </c>
      <c r="S35" s="200">
        <v>7</v>
      </c>
      <c r="T35" s="200"/>
      <c r="U35" s="200"/>
      <c r="V35" s="194"/>
      <c r="W35" s="194" t="s">
        <v>210</v>
      </c>
    </row>
    <row r="36" spans="1:23" ht="24.75" customHeight="1">
      <c r="A36" s="28" t="s">
        <v>94</v>
      </c>
      <c r="B36" s="198" t="s">
        <v>93</v>
      </c>
      <c r="C36" s="226">
        <v>2</v>
      </c>
      <c r="D36" s="213"/>
      <c r="E36" s="227"/>
      <c r="F36" s="228">
        <v>1</v>
      </c>
      <c r="G36" s="213"/>
      <c r="H36" s="227"/>
      <c r="I36" s="32"/>
      <c r="J36" s="33">
        <f t="shared" si="5"/>
        <v>180</v>
      </c>
      <c r="K36" s="34">
        <f t="shared" si="6"/>
        <v>6</v>
      </c>
      <c r="L36" s="34">
        <f t="shared" si="7"/>
        <v>60</v>
      </c>
      <c r="M36" s="35">
        <v>20</v>
      </c>
      <c r="N36" s="35"/>
      <c r="O36" s="35">
        <v>40</v>
      </c>
      <c r="P36" s="34">
        <f t="shared" si="8"/>
        <v>120</v>
      </c>
      <c r="Q36" s="42"/>
      <c r="R36" s="199">
        <v>3</v>
      </c>
      <c r="S36" s="200">
        <v>3</v>
      </c>
      <c r="T36" s="200"/>
      <c r="U36" s="200"/>
      <c r="V36" s="194"/>
      <c r="W36" s="194" t="s">
        <v>212</v>
      </c>
    </row>
    <row r="37" spans="1:23" ht="32.25" customHeight="1">
      <c r="A37" s="28" t="s">
        <v>95</v>
      </c>
      <c r="B37" s="198" t="s">
        <v>192</v>
      </c>
      <c r="C37" s="226"/>
      <c r="D37" s="213"/>
      <c r="E37" s="227"/>
      <c r="F37" s="228">
        <v>4</v>
      </c>
      <c r="G37" s="213"/>
      <c r="H37" s="227"/>
      <c r="I37" s="32"/>
      <c r="J37" s="33">
        <f t="shared" si="5"/>
        <v>120</v>
      </c>
      <c r="K37" s="34">
        <v>4</v>
      </c>
      <c r="L37" s="34">
        <f t="shared" si="7"/>
        <v>40</v>
      </c>
      <c r="M37" s="35">
        <v>20</v>
      </c>
      <c r="N37" s="35"/>
      <c r="O37" s="35">
        <v>20</v>
      </c>
      <c r="P37" s="34">
        <f t="shared" si="8"/>
        <v>80</v>
      </c>
      <c r="Q37" s="42"/>
      <c r="R37" s="199"/>
      <c r="S37" s="200"/>
      <c r="T37" s="200"/>
      <c r="U37" s="200">
        <v>4</v>
      </c>
      <c r="V37" s="193"/>
      <c r="W37" s="193"/>
    </row>
    <row r="38" spans="1:23" ht="24.75" customHeight="1">
      <c r="A38" s="28" t="s">
        <v>97</v>
      </c>
      <c r="B38" s="198" t="s">
        <v>96</v>
      </c>
      <c r="C38" s="226">
        <v>1</v>
      </c>
      <c r="D38" s="213"/>
      <c r="E38" s="227"/>
      <c r="F38" s="228"/>
      <c r="G38" s="213"/>
      <c r="H38" s="227"/>
      <c r="I38" s="32"/>
      <c r="J38" s="33">
        <f t="shared" si="5"/>
        <v>180</v>
      </c>
      <c r="K38" s="34">
        <f t="shared" si="6"/>
        <v>6</v>
      </c>
      <c r="L38" s="34">
        <f t="shared" si="7"/>
        <v>60</v>
      </c>
      <c r="M38" s="35">
        <v>26</v>
      </c>
      <c r="N38" s="35"/>
      <c r="O38" s="35">
        <v>34</v>
      </c>
      <c r="P38" s="34">
        <f t="shared" si="8"/>
        <v>120</v>
      </c>
      <c r="Q38" s="42"/>
      <c r="R38" s="199"/>
      <c r="S38" s="200">
        <v>6</v>
      </c>
      <c r="T38" s="200"/>
      <c r="U38" s="200"/>
      <c r="V38" s="194"/>
      <c r="W38" s="194" t="s">
        <v>210</v>
      </c>
    </row>
    <row r="39" spans="1:23" ht="24.75" customHeight="1">
      <c r="A39" s="28" t="s">
        <v>100</v>
      </c>
      <c r="B39" s="198" t="s">
        <v>205</v>
      </c>
      <c r="C39" s="30"/>
      <c r="D39" s="3"/>
      <c r="E39" s="13"/>
      <c r="F39" s="32">
        <v>3</v>
      </c>
      <c r="G39" s="3"/>
      <c r="H39" s="13"/>
      <c r="I39" s="32"/>
      <c r="J39" s="33">
        <f t="shared" si="5"/>
        <v>150</v>
      </c>
      <c r="K39" s="34">
        <v>5</v>
      </c>
      <c r="L39" s="34">
        <f t="shared" si="7"/>
        <v>50</v>
      </c>
      <c r="M39" s="35">
        <v>24</v>
      </c>
      <c r="N39" s="35"/>
      <c r="O39" s="35">
        <v>26</v>
      </c>
      <c r="P39" s="34">
        <f t="shared" si="8"/>
        <v>100</v>
      </c>
      <c r="Q39" s="42"/>
      <c r="R39" s="199"/>
      <c r="S39" s="200"/>
      <c r="T39" s="200">
        <v>3</v>
      </c>
      <c r="U39" s="200"/>
      <c r="V39" s="196"/>
      <c r="W39" s="196"/>
    </row>
    <row r="40" spans="1:23" ht="24.75" customHeight="1">
      <c r="A40" s="28" t="s">
        <v>103</v>
      </c>
      <c r="B40" s="125" t="s">
        <v>204</v>
      </c>
      <c r="C40" s="30"/>
      <c r="D40" s="30">
        <v>2</v>
      </c>
      <c r="E40" s="31"/>
      <c r="F40" s="228"/>
      <c r="G40" s="213"/>
      <c r="H40" s="227"/>
      <c r="I40" s="32"/>
      <c r="J40" s="33">
        <f t="shared" si="5"/>
        <v>150</v>
      </c>
      <c r="K40" s="34">
        <f t="shared" si="6"/>
        <v>5</v>
      </c>
      <c r="L40" s="34">
        <f t="shared" si="7"/>
        <v>50</v>
      </c>
      <c r="M40" s="35">
        <v>20</v>
      </c>
      <c r="N40" s="35"/>
      <c r="O40" s="35">
        <v>30</v>
      </c>
      <c r="P40" s="34">
        <f t="shared" si="8"/>
        <v>100</v>
      </c>
      <c r="Q40" s="42"/>
      <c r="R40" s="199"/>
      <c r="S40" s="200">
        <v>5</v>
      </c>
      <c r="T40" s="200"/>
      <c r="U40" s="200"/>
      <c r="V40" s="193"/>
      <c r="W40" s="193" t="s">
        <v>211</v>
      </c>
    </row>
    <row r="41" spans="1:23" ht="34.5" customHeight="1">
      <c r="A41" s="242" t="s">
        <v>98</v>
      </c>
      <c r="B41" s="243"/>
      <c r="C41" s="245"/>
      <c r="D41" s="232"/>
      <c r="E41" s="233"/>
      <c r="F41" s="246"/>
      <c r="G41" s="232"/>
      <c r="H41" s="233"/>
      <c r="I41" s="37"/>
      <c r="J41" s="38">
        <f t="shared" ref="J41:P41" si="9">SUM(J17:J40)</f>
        <v>3420</v>
      </c>
      <c r="K41" s="39">
        <f t="shared" si="9"/>
        <v>114</v>
      </c>
      <c r="L41" s="39">
        <f t="shared" si="9"/>
        <v>1140</v>
      </c>
      <c r="M41" s="39">
        <f t="shared" si="9"/>
        <v>244</v>
      </c>
      <c r="N41" s="39">
        <f t="shared" si="9"/>
        <v>0</v>
      </c>
      <c r="O41" s="39">
        <f t="shared" si="9"/>
        <v>296</v>
      </c>
      <c r="P41" s="44">
        <f t="shared" si="9"/>
        <v>2280</v>
      </c>
      <c r="Q41" s="40"/>
      <c r="R41" s="38">
        <f t="shared" ref="R41:U41" si="10">SUM(R17:R40)</f>
        <v>6</v>
      </c>
      <c r="S41" s="39">
        <f t="shared" si="10"/>
        <v>27</v>
      </c>
      <c r="T41" s="39">
        <f>SUM(T17:T40)</f>
        <v>12</v>
      </c>
      <c r="U41" s="39">
        <f t="shared" si="10"/>
        <v>7</v>
      </c>
      <c r="V41" s="197"/>
      <c r="W41" s="197"/>
    </row>
    <row r="42" spans="1:23" ht="19.5" customHeight="1">
      <c r="A42" s="247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193"/>
      <c r="W42" s="193"/>
    </row>
    <row r="43" spans="1:23" ht="34.5" customHeight="1">
      <c r="A43" s="248" t="s">
        <v>99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193"/>
      <c r="W43" s="193"/>
    </row>
    <row r="44" spans="1:23" ht="24.75" customHeight="1">
      <c r="A44" s="190" t="s">
        <v>104</v>
      </c>
      <c r="B44" s="125" t="s">
        <v>209</v>
      </c>
      <c r="C44" s="30"/>
      <c r="D44" s="30"/>
      <c r="E44" s="31"/>
      <c r="F44" s="32"/>
      <c r="G44" s="30"/>
      <c r="H44" s="31"/>
      <c r="I44" s="32">
        <v>1</v>
      </c>
      <c r="J44" s="28">
        <f>K44*30</f>
        <v>90</v>
      </c>
      <c r="K44" s="34">
        <f>SUM(R44:U44)</f>
        <v>3</v>
      </c>
      <c r="L44" s="34">
        <v>0</v>
      </c>
      <c r="M44" s="35"/>
      <c r="N44" s="35"/>
      <c r="O44" s="35"/>
      <c r="P44" s="34">
        <f>J44-L44</f>
        <v>90</v>
      </c>
      <c r="Q44" s="42"/>
      <c r="R44" s="33">
        <v>3</v>
      </c>
      <c r="S44" s="34"/>
      <c r="T44" s="34"/>
      <c r="U44" s="34"/>
      <c r="V44" s="193"/>
      <c r="W44" s="193"/>
    </row>
    <row r="45" spans="1:23" ht="34.5" customHeight="1" thickBot="1">
      <c r="A45" s="242" t="s">
        <v>101</v>
      </c>
      <c r="B45" s="243"/>
      <c r="C45" s="231"/>
      <c r="D45" s="232"/>
      <c r="E45" s="233"/>
      <c r="F45" s="234"/>
      <c r="G45" s="232"/>
      <c r="H45" s="233"/>
      <c r="I45" s="45"/>
      <c r="J45" s="38">
        <f t="shared" ref="J45:P45" si="11">SUM(J44)</f>
        <v>90</v>
      </c>
      <c r="K45" s="39">
        <f t="shared" si="11"/>
        <v>3</v>
      </c>
      <c r="L45" s="39">
        <f t="shared" si="11"/>
        <v>0</v>
      </c>
      <c r="M45" s="39">
        <f t="shared" si="11"/>
        <v>0</v>
      </c>
      <c r="N45" s="39">
        <f t="shared" si="11"/>
        <v>0</v>
      </c>
      <c r="O45" s="39">
        <f t="shared" si="11"/>
        <v>0</v>
      </c>
      <c r="P45" s="46">
        <f t="shared" si="11"/>
        <v>90</v>
      </c>
      <c r="Q45" s="40"/>
      <c r="R45" s="38">
        <f>SUM(R44)</f>
        <v>3</v>
      </c>
      <c r="S45" s="39">
        <f>SUM(S44)</f>
        <v>0</v>
      </c>
      <c r="T45" s="39">
        <f>SUM(T44:T44)</f>
        <v>0</v>
      </c>
      <c r="U45" s="39">
        <f>SUM(U44)</f>
        <v>0</v>
      </c>
      <c r="V45" s="47"/>
      <c r="W45" s="47"/>
    </row>
    <row r="46" spans="1:23" ht="19.5" customHeight="1">
      <c r="A46" s="249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</row>
    <row r="47" spans="1:23" ht="34.5" customHeight="1">
      <c r="A47" s="251" t="s">
        <v>102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</row>
    <row r="48" spans="1:23" ht="24.75" customHeight="1" thickBot="1">
      <c r="A48" s="191" t="s">
        <v>106</v>
      </c>
      <c r="B48" s="48" t="s">
        <v>193</v>
      </c>
      <c r="C48" s="226"/>
      <c r="D48" s="213"/>
      <c r="E48" s="227"/>
      <c r="F48" s="228">
        <v>3</v>
      </c>
      <c r="G48" s="213"/>
      <c r="H48" s="227"/>
      <c r="I48" s="49"/>
      <c r="J48" s="28">
        <f t="shared" ref="J48:J51" si="12">K48*30</f>
        <v>90</v>
      </c>
      <c r="K48" s="34">
        <f t="shared" ref="K48:K51" si="13">SUM(R48:U48)</f>
        <v>3</v>
      </c>
      <c r="L48" s="34">
        <v>0</v>
      </c>
      <c r="M48" s="50"/>
      <c r="N48" s="50"/>
      <c r="O48" s="50"/>
      <c r="P48" s="51">
        <f t="shared" ref="P48:P51" si="14">J48-L48</f>
        <v>90</v>
      </c>
      <c r="Q48" s="52"/>
      <c r="R48" s="53"/>
      <c r="S48" s="54"/>
      <c r="T48" s="54">
        <v>3</v>
      </c>
      <c r="U48" s="54"/>
      <c r="V48" s="11"/>
      <c r="W48" s="11"/>
    </row>
    <row r="49" spans="1:23" ht="24.75" customHeight="1" thickBot="1">
      <c r="A49" s="191" t="s">
        <v>108</v>
      </c>
      <c r="B49" s="56" t="s">
        <v>105</v>
      </c>
      <c r="C49" s="226"/>
      <c r="D49" s="213"/>
      <c r="E49" s="227"/>
      <c r="F49" s="228">
        <v>4</v>
      </c>
      <c r="G49" s="213"/>
      <c r="H49" s="227"/>
      <c r="I49" s="57"/>
      <c r="J49" s="28">
        <f t="shared" si="12"/>
        <v>150</v>
      </c>
      <c r="K49" s="34">
        <f t="shared" si="13"/>
        <v>5</v>
      </c>
      <c r="L49" s="34">
        <v>0</v>
      </c>
      <c r="M49" s="35"/>
      <c r="N49" s="35"/>
      <c r="O49" s="35"/>
      <c r="P49" s="51">
        <f t="shared" si="14"/>
        <v>150</v>
      </c>
      <c r="Q49" s="52"/>
      <c r="R49" s="58"/>
      <c r="S49" s="59"/>
      <c r="T49" s="59"/>
      <c r="U49" s="59">
        <v>5</v>
      </c>
      <c r="V49" s="11"/>
      <c r="W49" s="11"/>
    </row>
    <row r="50" spans="1:23" ht="24.75" customHeight="1" thickBot="1">
      <c r="A50" s="191" t="s">
        <v>206</v>
      </c>
      <c r="B50" s="126" t="s">
        <v>107</v>
      </c>
      <c r="C50" s="226"/>
      <c r="D50" s="213"/>
      <c r="E50" s="227"/>
      <c r="F50" s="228">
        <v>3</v>
      </c>
      <c r="G50" s="213"/>
      <c r="H50" s="227"/>
      <c r="I50" s="57"/>
      <c r="J50" s="28">
        <f t="shared" si="12"/>
        <v>150</v>
      </c>
      <c r="K50" s="34">
        <f t="shared" si="13"/>
        <v>5</v>
      </c>
      <c r="L50" s="34">
        <v>0</v>
      </c>
      <c r="M50" s="35"/>
      <c r="N50" s="35"/>
      <c r="O50" s="35"/>
      <c r="P50" s="51">
        <f t="shared" si="14"/>
        <v>150</v>
      </c>
      <c r="Q50" s="52"/>
      <c r="R50" s="58"/>
      <c r="S50" s="59"/>
      <c r="T50" s="59">
        <v>5</v>
      </c>
      <c r="U50" s="59"/>
      <c r="V50" s="11"/>
      <c r="W50" s="11"/>
    </row>
    <row r="51" spans="1:23" ht="24.75" customHeight="1">
      <c r="A51" s="191" t="s">
        <v>207</v>
      </c>
      <c r="B51" s="56" t="s">
        <v>194</v>
      </c>
      <c r="C51" s="226"/>
      <c r="D51" s="213"/>
      <c r="E51" s="227"/>
      <c r="F51" s="228"/>
      <c r="G51" s="213"/>
      <c r="H51" s="227"/>
      <c r="I51" s="57"/>
      <c r="J51" s="28">
        <f t="shared" si="12"/>
        <v>240</v>
      </c>
      <c r="K51" s="34">
        <f t="shared" si="13"/>
        <v>8</v>
      </c>
      <c r="L51" s="34">
        <v>0</v>
      </c>
      <c r="M51" s="35"/>
      <c r="N51" s="35"/>
      <c r="O51" s="35"/>
      <c r="P51" s="51">
        <f t="shared" si="14"/>
        <v>240</v>
      </c>
      <c r="Q51" s="52"/>
      <c r="R51" s="58"/>
      <c r="S51" s="59"/>
      <c r="T51" s="59"/>
      <c r="U51" s="59">
        <v>8</v>
      </c>
      <c r="V51" s="11"/>
      <c r="W51" s="11"/>
    </row>
    <row r="52" spans="1:23" ht="34.5" customHeight="1" thickBot="1">
      <c r="A52" s="242" t="s">
        <v>109</v>
      </c>
      <c r="B52" s="243"/>
      <c r="C52" s="231"/>
      <c r="D52" s="232"/>
      <c r="E52" s="233"/>
      <c r="F52" s="234"/>
      <c r="G52" s="232"/>
      <c r="H52" s="233"/>
      <c r="I52" s="45"/>
      <c r="J52" s="38">
        <f t="shared" ref="J52:P52" si="15">SUM(J48:J51)</f>
        <v>630</v>
      </c>
      <c r="K52" s="39">
        <f t="shared" si="15"/>
        <v>21</v>
      </c>
      <c r="L52" s="39">
        <f t="shared" si="15"/>
        <v>0</v>
      </c>
      <c r="M52" s="39">
        <f t="shared" si="15"/>
        <v>0</v>
      </c>
      <c r="N52" s="39">
        <f t="shared" si="15"/>
        <v>0</v>
      </c>
      <c r="O52" s="39">
        <f t="shared" si="15"/>
        <v>0</v>
      </c>
      <c r="P52" s="46">
        <f t="shared" si="15"/>
        <v>630</v>
      </c>
      <c r="Q52" s="40"/>
      <c r="R52" s="38">
        <f t="shared" ref="R52:U52" si="16">SUM(R48:R51)</f>
        <v>0</v>
      </c>
      <c r="S52" s="39">
        <f t="shared" si="16"/>
        <v>0</v>
      </c>
      <c r="T52" s="39">
        <f t="shared" si="16"/>
        <v>8</v>
      </c>
      <c r="U52" s="39">
        <f t="shared" si="16"/>
        <v>13</v>
      </c>
      <c r="V52" s="47"/>
      <c r="W52" s="47"/>
    </row>
    <row r="53" spans="1:23" ht="19.5" customHeight="1">
      <c r="A53" s="238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</row>
    <row r="54" spans="1:23" ht="34.5" customHeight="1">
      <c r="A54" s="244" t="s">
        <v>110</v>
      </c>
      <c r="B54" s="225"/>
      <c r="C54" s="229"/>
      <c r="D54" s="230"/>
      <c r="E54" s="225"/>
      <c r="F54" s="229"/>
      <c r="G54" s="230"/>
      <c r="H54" s="225"/>
      <c r="I54" s="60"/>
      <c r="J54" s="61">
        <f t="shared" ref="J54:P54" si="17">SUM(J14,J41,J45,J52)</f>
        <v>4320</v>
      </c>
      <c r="K54" s="61">
        <f t="shared" si="17"/>
        <v>144</v>
      </c>
      <c r="L54" s="61">
        <f t="shared" si="17"/>
        <v>1200</v>
      </c>
      <c r="M54" s="61">
        <f t="shared" si="17"/>
        <v>244</v>
      </c>
      <c r="N54" s="61">
        <f t="shared" si="17"/>
        <v>60</v>
      </c>
      <c r="O54" s="61">
        <f t="shared" si="17"/>
        <v>296</v>
      </c>
      <c r="P54" s="61">
        <f t="shared" si="17"/>
        <v>3120</v>
      </c>
      <c r="Q54" s="61"/>
      <c r="R54" s="62">
        <f>SUM(R14,R41,R45,R52)</f>
        <v>15</v>
      </c>
      <c r="S54" s="62">
        <f>SUM(S14,S41,S45,S52)</f>
        <v>30</v>
      </c>
      <c r="T54" s="62">
        <f>SUM(T14,T41,T45,T52)</f>
        <v>20</v>
      </c>
      <c r="U54" s="62">
        <f>SUM(U14,U41,U45,U52)</f>
        <v>20</v>
      </c>
      <c r="V54" s="47"/>
      <c r="W54" s="47"/>
    </row>
    <row r="55" spans="1:23" ht="34.5" customHeight="1">
      <c r="A55" s="251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47"/>
      <c r="W55" s="47"/>
    </row>
    <row r="56" spans="1:23" ht="34.5" customHeight="1">
      <c r="A56" s="251" t="s">
        <v>111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</row>
    <row r="57" spans="1:23" ht="34.5" customHeight="1">
      <c r="A57" s="253" t="s">
        <v>112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63"/>
      <c r="W57" s="63"/>
    </row>
    <row r="58" spans="1:23" ht="24.75" customHeight="1">
      <c r="A58" s="28" t="s">
        <v>113</v>
      </c>
      <c r="B58" s="29" t="s">
        <v>114</v>
      </c>
      <c r="C58" s="30"/>
      <c r="D58" s="30"/>
      <c r="E58" s="31"/>
      <c r="F58" s="32"/>
      <c r="G58" s="30"/>
      <c r="H58" s="31"/>
      <c r="I58" s="32"/>
      <c r="J58" s="33">
        <f t="shared" ref="J58:J63" si="18">K58*30</f>
        <v>0</v>
      </c>
      <c r="K58" s="34">
        <f t="shared" ref="K58:K63" si="19">SUM(R58:U58)</f>
        <v>0</v>
      </c>
      <c r="L58" s="34">
        <f t="shared" ref="L58:L63" si="20">K58*10</f>
        <v>0</v>
      </c>
      <c r="M58" s="35"/>
      <c r="N58" s="35"/>
      <c r="O58" s="35"/>
      <c r="P58" s="51">
        <f t="shared" ref="P58:P63" si="21">J58-L58</f>
        <v>0</v>
      </c>
      <c r="Q58" s="42"/>
      <c r="R58" s="33"/>
      <c r="S58" s="34"/>
      <c r="T58" s="34"/>
      <c r="U58" s="34"/>
      <c r="V58" s="11"/>
      <c r="W58" s="11"/>
    </row>
    <row r="59" spans="1:23" ht="24.75" customHeight="1">
      <c r="A59" s="28" t="s">
        <v>115</v>
      </c>
      <c r="B59" s="43" t="s">
        <v>116</v>
      </c>
      <c r="C59" s="30"/>
      <c r="D59" s="30"/>
      <c r="E59" s="31"/>
      <c r="F59" s="32"/>
      <c r="G59" s="30"/>
      <c r="H59" s="31"/>
      <c r="I59" s="32"/>
      <c r="J59" s="33">
        <f t="shared" si="18"/>
        <v>0</v>
      </c>
      <c r="K59" s="34">
        <f t="shared" si="19"/>
        <v>0</v>
      </c>
      <c r="L59" s="34">
        <f t="shared" si="20"/>
        <v>0</v>
      </c>
      <c r="M59" s="35"/>
      <c r="N59" s="35"/>
      <c r="O59" s="35"/>
      <c r="P59" s="51">
        <f t="shared" si="21"/>
        <v>0</v>
      </c>
      <c r="Q59" s="42"/>
      <c r="R59" s="33"/>
      <c r="S59" s="34"/>
      <c r="T59" s="34"/>
      <c r="U59" s="34"/>
      <c r="V59" s="11"/>
      <c r="W59" s="11"/>
    </row>
    <row r="60" spans="1:23" ht="24.75" customHeight="1">
      <c r="A60" s="28" t="s">
        <v>117</v>
      </c>
      <c r="B60" s="29" t="s">
        <v>118</v>
      </c>
      <c r="C60" s="30"/>
      <c r="D60" s="30"/>
      <c r="E60" s="31"/>
      <c r="F60" s="32"/>
      <c r="G60" s="30"/>
      <c r="H60" s="31"/>
      <c r="I60" s="32"/>
      <c r="J60" s="33">
        <f t="shared" si="18"/>
        <v>0</v>
      </c>
      <c r="K60" s="34">
        <f t="shared" si="19"/>
        <v>0</v>
      </c>
      <c r="L60" s="34">
        <f t="shared" si="20"/>
        <v>0</v>
      </c>
      <c r="M60" s="35"/>
      <c r="N60" s="35"/>
      <c r="O60" s="35"/>
      <c r="P60" s="51">
        <f t="shared" si="21"/>
        <v>0</v>
      </c>
      <c r="Q60" s="42"/>
      <c r="R60" s="33"/>
      <c r="S60" s="34"/>
      <c r="T60" s="34"/>
      <c r="U60" s="34"/>
      <c r="V60" s="11"/>
      <c r="W60" s="11"/>
    </row>
    <row r="61" spans="1:23" ht="24.75" customHeight="1">
      <c r="A61" s="28" t="s">
        <v>119</v>
      </c>
      <c r="B61" s="29" t="s">
        <v>120</v>
      </c>
      <c r="C61" s="30"/>
      <c r="D61" s="30"/>
      <c r="E61" s="31"/>
      <c r="F61" s="32"/>
      <c r="G61" s="30"/>
      <c r="H61" s="31"/>
      <c r="I61" s="32"/>
      <c r="J61" s="33">
        <f t="shared" si="18"/>
        <v>0</v>
      </c>
      <c r="K61" s="34">
        <f t="shared" si="19"/>
        <v>0</v>
      </c>
      <c r="L61" s="34">
        <f t="shared" si="20"/>
        <v>0</v>
      </c>
      <c r="M61" s="35"/>
      <c r="N61" s="35"/>
      <c r="O61" s="35"/>
      <c r="P61" s="51">
        <f t="shared" si="21"/>
        <v>0</v>
      </c>
      <c r="Q61" s="42"/>
      <c r="R61" s="33"/>
      <c r="S61" s="34"/>
      <c r="T61" s="34"/>
      <c r="U61" s="34"/>
      <c r="V61" s="11"/>
      <c r="W61" s="11"/>
    </row>
    <row r="62" spans="1:23" ht="24.75" customHeight="1">
      <c r="A62" s="28" t="s">
        <v>121</v>
      </c>
      <c r="B62" s="29" t="s">
        <v>122</v>
      </c>
      <c r="C62" s="30"/>
      <c r="D62" s="30"/>
      <c r="E62" s="31"/>
      <c r="F62" s="32"/>
      <c r="G62" s="30"/>
      <c r="H62" s="31"/>
      <c r="I62" s="32"/>
      <c r="J62" s="33">
        <f t="shared" si="18"/>
        <v>0</v>
      </c>
      <c r="K62" s="34">
        <f t="shared" si="19"/>
        <v>0</v>
      </c>
      <c r="L62" s="34">
        <f t="shared" si="20"/>
        <v>0</v>
      </c>
      <c r="M62" s="35"/>
      <c r="N62" s="35"/>
      <c r="O62" s="35"/>
      <c r="P62" s="51">
        <f t="shared" si="21"/>
        <v>0</v>
      </c>
      <c r="Q62" s="42"/>
      <c r="R62" s="33"/>
      <c r="S62" s="34"/>
      <c r="T62" s="34"/>
      <c r="U62" s="34"/>
      <c r="V62" s="11"/>
      <c r="W62" s="11"/>
    </row>
    <row r="63" spans="1:23" ht="24.75" customHeight="1">
      <c r="A63" s="28" t="s">
        <v>123</v>
      </c>
      <c r="B63" s="29" t="s">
        <v>124</v>
      </c>
      <c r="C63" s="30"/>
      <c r="D63" s="30"/>
      <c r="E63" s="31"/>
      <c r="F63" s="32"/>
      <c r="G63" s="30"/>
      <c r="H63" s="31"/>
      <c r="I63" s="32"/>
      <c r="J63" s="33">
        <f t="shared" si="18"/>
        <v>0</v>
      </c>
      <c r="K63" s="34">
        <f t="shared" si="19"/>
        <v>0</v>
      </c>
      <c r="L63" s="34">
        <f t="shared" si="20"/>
        <v>0</v>
      </c>
      <c r="M63" s="35"/>
      <c r="N63" s="35"/>
      <c r="O63" s="35"/>
      <c r="P63" s="51">
        <f t="shared" si="21"/>
        <v>0</v>
      </c>
      <c r="Q63" s="42"/>
      <c r="R63" s="33"/>
      <c r="S63" s="34"/>
      <c r="T63" s="34"/>
      <c r="U63" s="34"/>
      <c r="V63" s="11"/>
      <c r="W63" s="11"/>
    </row>
    <row r="64" spans="1:23" ht="34.5" customHeight="1">
      <c r="A64" s="242" t="s">
        <v>125</v>
      </c>
      <c r="B64" s="243"/>
      <c r="C64" s="252"/>
      <c r="D64" s="232"/>
      <c r="E64" s="233"/>
      <c r="F64" s="234"/>
      <c r="G64" s="232"/>
      <c r="H64" s="233"/>
      <c r="I64" s="45"/>
      <c r="J64" s="38">
        <f t="shared" ref="J64:P64" si="22">SUM(J58:J63)</f>
        <v>0</v>
      </c>
      <c r="K64" s="39">
        <f t="shared" si="22"/>
        <v>0</v>
      </c>
      <c r="L64" s="39">
        <f t="shared" si="22"/>
        <v>0</v>
      </c>
      <c r="M64" s="39">
        <f t="shared" si="22"/>
        <v>0</v>
      </c>
      <c r="N64" s="39">
        <f t="shared" si="22"/>
        <v>0</v>
      </c>
      <c r="O64" s="39">
        <f t="shared" si="22"/>
        <v>0</v>
      </c>
      <c r="P64" s="44">
        <f t="shared" si="22"/>
        <v>0</v>
      </c>
      <c r="Q64" s="40"/>
      <c r="R64" s="38">
        <f t="shared" ref="R64:U64" si="23">SUM(R58:R63)</f>
        <v>0</v>
      </c>
      <c r="S64" s="39">
        <f t="shared" si="23"/>
        <v>0</v>
      </c>
      <c r="T64" s="39">
        <f t="shared" si="23"/>
        <v>0</v>
      </c>
      <c r="U64" s="39">
        <f t="shared" si="23"/>
        <v>0</v>
      </c>
      <c r="V64" s="47"/>
      <c r="W64" s="47"/>
    </row>
    <row r="65" spans="1:23" ht="19.5" customHeight="1">
      <c r="A65" s="247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</row>
    <row r="66" spans="1:23" ht="34.5" customHeight="1">
      <c r="A66" s="253" t="s">
        <v>126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63"/>
      <c r="W66" s="63"/>
    </row>
    <row r="67" spans="1:23" ht="24.75" customHeight="1">
      <c r="A67" s="55" t="s">
        <v>127</v>
      </c>
      <c r="B67" s="29" t="s">
        <v>128</v>
      </c>
      <c r="C67" s="226"/>
      <c r="D67" s="213"/>
      <c r="E67" s="227"/>
      <c r="F67" s="228">
        <v>1</v>
      </c>
      <c r="G67" s="213"/>
      <c r="H67" s="227"/>
      <c r="I67" s="32"/>
      <c r="J67" s="33">
        <f t="shared" ref="J67:J73" si="24">K67*30</f>
        <v>150</v>
      </c>
      <c r="K67" s="34">
        <f t="shared" ref="K67:K73" si="25">SUM(R67:U67)</f>
        <v>5</v>
      </c>
      <c r="L67" s="34">
        <f t="shared" ref="L67:L73" si="26">K67*10</f>
        <v>50</v>
      </c>
      <c r="M67" s="64">
        <v>20</v>
      </c>
      <c r="N67" s="64"/>
      <c r="O67" s="65">
        <v>30</v>
      </c>
      <c r="P67" s="51">
        <f t="shared" ref="P67:P73" si="27">J67-L67</f>
        <v>100</v>
      </c>
      <c r="Q67" s="42"/>
      <c r="R67" s="33">
        <v>5</v>
      </c>
      <c r="S67" s="34"/>
      <c r="T67" s="34"/>
      <c r="U67" s="34"/>
      <c r="V67" s="11"/>
      <c r="W67" s="334"/>
    </row>
    <row r="68" spans="1:23" ht="24.75" customHeight="1">
      <c r="A68" s="55" t="s">
        <v>129</v>
      </c>
      <c r="B68" s="192" t="s">
        <v>130</v>
      </c>
      <c r="C68" s="226"/>
      <c r="D68" s="213"/>
      <c r="E68" s="227"/>
      <c r="F68" s="228">
        <v>1</v>
      </c>
      <c r="G68" s="213"/>
      <c r="H68" s="227"/>
      <c r="I68" s="32"/>
      <c r="J68" s="33">
        <f t="shared" si="24"/>
        <v>150</v>
      </c>
      <c r="K68" s="34">
        <f t="shared" si="25"/>
        <v>5</v>
      </c>
      <c r="L68" s="34">
        <f t="shared" si="26"/>
        <v>50</v>
      </c>
      <c r="M68" s="64">
        <v>20</v>
      </c>
      <c r="N68" s="64"/>
      <c r="O68" s="65">
        <v>30</v>
      </c>
      <c r="P68" s="51">
        <f t="shared" si="27"/>
        <v>100</v>
      </c>
      <c r="Q68" s="42"/>
      <c r="R68" s="33">
        <v>5</v>
      </c>
      <c r="S68" s="34"/>
      <c r="T68" s="34"/>
      <c r="U68" s="34"/>
      <c r="V68" s="11"/>
      <c r="W68" s="11"/>
    </row>
    <row r="69" spans="1:23" ht="24.75" customHeight="1">
      <c r="A69" s="55" t="s">
        <v>132</v>
      </c>
      <c r="B69" s="192" t="s">
        <v>131</v>
      </c>
      <c r="C69" s="226"/>
      <c r="D69" s="213"/>
      <c r="E69" s="227"/>
      <c r="F69" s="228">
        <v>2</v>
      </c>
      <c r="G69" s="213"/>
      <c r="H69" s="227"/>
      <c r="I69" s="32"/>
      <c r="J69" s="33">
        <f t="shared" si="24"/>
        <v>150</v>
      </c>
      <c r="K69" s="34">
        <f t="shared" si="25"/>
        <v>5</v>
      </c>
      <c r="L69" s="34">
        <f t="shared" si="26"/>
        <v>50</v>
      </c>
      <c r="M69" s="34">
        <v>20</v>
      </c>
      <c r="N69" s="34"/>
      <c r="O69" s="65">
        <v>30</v>
      </c>
      <c r="P69" s="51">
        <f t="shared" si="27"/>
        <v>100</v>
      </c>
      <c r="Q69" s="42"/>
      <c r="R69" s="33">
        <v>5</v>
      </c>
      <c r="S69" s="34"/>
      <c r="T69" s="34"/>
      <c r="U69" s="34"/>
      <c r="V69" s="11"/>
      <c r="W69" s="11"/>
    </row>
    <row r="70" spans="1:23" ht="24.75" customHeight="1">
      <c r="A70" s="55" t="s">
        <v>134</v>
      </c>
      <c r="B70" s="192" t="s">
        <v>133</v>
      </c>
      <c r="C70" s="226"/>
      <c r="D70" s="213"/>
      <c r="E70" s="227"/>
      <c r="F70" s="228">
        <v>3</v>
      </c>
      <c r="G70" s="213"/>
      <c r="H70" s="227"/>
      <c r="I70" s="66"/>
      <c r="J70" s="33">
        <f t="shared" si="24"/>
        <v>150</v>
      </c>
      <c r="K70" s="34">
        <f t="shared" si="25"/>
        <v>5</v>
      </c>
      <c r="L70" s="34">
        <f t="shared" si="26"/>
        <v>50</v>
      </c>
      <c r="M70" s="67">
        <v>20</v>
      </c>
      <c r="N70" s="67"/>
      <c r="O70" s="65">
        <v>30</v>
      </c>
      <c r="P70" s="51">
        <f t="shared" si="27"/>
        <v>100</v>
      </c>
      <c r="Q70" s="68"/>
      <c r="R70" s="69"/>
      <c r="S70" s="67"/>
      <c r="T70" s="67">
        <v>5</v>
      </c>
      <c r="U70" s="67"/>
      <c r="V70" s="11"/>
      <c r="W70" s="11"/>
    </row>
    <row r="71" spans="1:23" ht="24.75" customHeight="1">
      <c r="A71" s="55" t="s">
        <v>136</v>
      </c>
      <c r="B71" s="192" t="s">
        <v>135</v>
      </c>
      <c r="C71" s="226"/>
      <c r="D71" s="213"/>
      <c r="E71" s="227"/>
      <c r="F71" s="228">
        <v>4</v>
      </c>
      <c r="G71" s="213"/>
      <c r="H71" s="227"/>
      <c r="I71" s="66"/>
      <c r="J71" s="33">
        <f t="shared" si="24"/>
        <v>150</v>
      </c>
      <c r="K71" s="34">
        <f t="shared" si="25"/>
        <v>5</v>
      </c>
      <c r="L71" s="34">
        <f t="shared" si="26"/>
        <v>50</v>
      </c>
      <c r="M71" s="67">
        <v>20</v>
      </c>
      <c r="N71" s="67"/>
      <c r="O71" s="65">
        <v>30</v>
      </c>
      <c r="P71" s="51">
        <f t="shared" si="27"/>
        <v>100</v>
      </c>
      <c r="Q71" s="68"/>
      <c r="R71" s="69"/>
      <c r="S71" s="67"/>
      <c r="T71" s="67"/>
      <c r="U71" s="67">
        <v>5</v>
      </c>
      <c r="V71" s="11"/>
      <c r="W71" s="11"/>
    </row>
    <row r="72" spans="1:23" ht="24.75" customHeight="1">
      <c r="A72" s="55" t="s">
        <v>138</v>
      </c>
      <c r="B72" s="192" t="s">
        <v>137</v>
      </c>
      <c r="C72" s="226"/>
      <c r="D72" s="213"/>
      <c r="E72" s="227"/>
      <c r="F72" s="228">
        <v>3</v>
      </c>
      <c r="G72" s="213"/>
      <c r="H72" s="227"/>
      <c r="I72" s="66"/>
      <c r="J72" s="33">
        <f t="shared" si="24"/>
        <v>150</v>
      </c>
      <c r="K72" s="34">
        <f t="shared" si="25"/>
        <v>5</v>
      </c>
      <c r="L72" s="34">
        <f t="shared" si="26"/>
        <v>50</v>
      </c>
      <c r="M72" s="67">
        <v>20</v>
      </c>
      <c r="N72" s="67"/>
      <c r="O72" s="65">
        <v>30</v>
      </c>
      <c r="P72" s="51">
        <f t="shared" si="27"/>
        <v>100</v>
      </c>
      <c r="Q72" s="68"/>
      <c r="R72" s="69"/>
      <c r="S72" s="67"/>
      <c r="T72" s="67">
        <v>5</v>
      </c>
      <c r="U72" s="67"/>
      <c r="V72" s="11"/>
      <c r="W72" s="11"/>
    </row>
    <row r="73" spans="1:23" ht="24.75" customHeight="1">
      <c r="A73" s="55" t="s">
        <v>208</v>
      </c>
      <c r="B73" s="192" t="s">
        <v>139</v>
      </c>
      <c r="C73" s="226"/>
      <c r="D73" s="213"/>
      <c r="E73" s="227"/>
      <c r="F73" s="228">
        <v>2</v>
      </c>
      <c r="G73" s="213"/>
      <c r="H73" s="227"/>
      <c r="I73" s="32"/>
      <c r="J73" s="33">
        <f t="shared" si="24"/>
        <v>150</v>
      </c>
      <c r="K73" s="34">
        <f t="shared" si="25"/>
        <v>5</v>
      </c>
      <c r="L73" s="34">
        <f t="shared" si="26"/>
        <v>50</v>
      </c>
      <c r="M73" s="67">
        <v>20</v>
      </c>
      <c r="N73" s="67"/>
      <c r="O73" s="65">
        <v>30</v>
      </c>
      <c r="P73" s="51">
        <f t="shared" si="27"/>
        <v>100</v>
      </c>
      <c r="Q73" s="68"/>
      <c r="R73" s="69"/>
      <c r="S73" s="67"/>
      <c r="T73" s="67"/>
      <c r="U73" s="67">
        <v>5</v>
      </c>
      <c r="V73" s="11"/>
      <c r="W73" s="11"/>
    </row>
    <row r="74" spans="1:23" ht="34.5" customHeight="1">
      <c r="A74" s="242" t="s">
        <v>140</v>
      </c>
      <c r="B74" s="243"/>
      <c r="C74" s="231"/>
      <c r="D74" s="232"/>
      <c r="E74" s="233"/>
      <c r="F74" s="234"/>
      <c r="G74" s="232"/>
      <c r="H74" s="233"/>
      <c r="I74" s="45"/>
      <c r="J74" s="38">
        <f t="shared" ref="J74:P74" si="28">SUM(J67:J73)</f>
        <v>1050</v>
      </c>
      <c r="K74" s="39">
        <f t="shared" si="28"/>
        <v>35</v>
      </c>
      <c r="L74" s="39">
        <f t="shared" si="28"/>
        <v>350</v>
      </c>
      <c r="M74" s="39">
        <f t="shared" si="28"/>
        <v>140</v>
      </c>
      <c r="N74" s="39">
        <f t="shared" si="28"/>
        <v>0</v>
      </c>
      <c r="O74" s="39">
        <f t="shared" si="28"/>
        <v>210</v>
      </c>
      <c r="P74" s="39">
        <f t="shared" si="28"/>
        <v>700</v>
      </c>
      <c r="Q74" s="70"/>
      <c r="R74" s="38">
        <f>SUM(R67:R73)</f>
        <v>15</v>
      </c>
      <c r="S74" s="39">
        <f>SUM(S67:S73)</f>
        <v>0</v>
      </c>
      <c r="T74" s="39">
        <f>SUM(T67:T73)</f>
        <v>10</v>
      </c>
      <c r="U74" s="39">
        <f>SUM(U67:U73)</f>
        <v>10</v>
      </c>
      <c r="V74" s="47"/>
      <c r="W74" s="47"/>
    </row>
    <row r="75" spans="1:23" ht="19.5" customHeight="1">
      <c r="A75" s="237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11"/>
      <c r="W75" s="11"/>
    </row>
    <row r="76" spans="1:23" ht="34.5" customHeight="1">
      <c r="A76" s="244" t="s">
        <v>141</v>
      </c>
      <c r="B76" s="225"/>
      <c r="C76" s="229"/>
      <c r="D76" s="230"/>
      <c r="E76" s="225"/>
      <c r="F76" s="229"/>
      <c r="G76" s="230"/>
      <c r="H76" s="225"/>
      <c r="I76" s="60"/>
      <c r="J76" s="61">
        <f t="shared" ref="J76:P76" si="29">SUM(J64,J74)</f>
        <v>1050</v>
      </c>
      <c r="K76" s="61">
        <f t="shared" si="29"/>
        <v>35</v>
      </c>
      <c r="L76" s="61">
        <f t="shared" si="29"/>
        <v>350</v>
      </c>
      <c r="M76" s="61">
        <f t="shared" si="29"/>
        <v>140</v>
      </c>
      <c r="N76" s="61">
        <f t="shared" si="29"/>
        <v>0</v>
      </c>
      <c r="O76" s="61">
        <f t="shared" si="29"/>
        <v>210</v>
      </c>
      <c r="P76" s="61">
        <f t="shared" si="29"/>
        <v>700</v>
      </c>
      <c r="Q76" s="61"/>
      <c r="R76" s="61">
        <f>SUM(R64,R74)</f>
        <v>15</v>
      </c>
      <c r="S76" s="61">
        <f>SUM(S64,S74)</f>
        <v>0</v>
      </c>
      <c r="T76" s="61">
        <f>SUM(T64,T74)</f>
        <v>10</v>
      </c>
      <c r="U76" s="61">
        <f>SUM(U64,U74)</f>
        <v>10</v>
      </c>
      <c r="V76" s="47"/>
      <c r="W76" s="47"/>
    </row>
    <row r="77" spans="1:23" ht="19.5" customHeight="1">
      <c r="A77" s="238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</row>
    <row r="78" spans="1:23" ht="34.5" customHeight="1">
      <c r="A78" s="224" t="s">
        <v>142</v>
      </c>
      <c r="B78" s="225"/>
      <c r="C78" s="229">
        <f>COUNT(C12:E12,C17:E40,C44:E44,C48:E51,C58:E63,C67:E73)</f>
        <v>6</v>
      </c>
      <c r="D78" s="230"/>
      <c r="E78" s="225"/>
      <c r="F78" s="229">
        <f>COUNT(F12:H12,F17:H40,F44:H44,F48:H51,F58:H63,F67:H73)</f>
        <v>18</v>
      </c>
      <c r="G78" s="230"/>
      <c r="H78" s="225"/>
      <c r="I78" s="60">
        <f>COUNT(I12,I17:I40,I44,I48:I51,I58:I63,I67:I73)</f>
        <v>1</v>
      </c>
      <c r="J78" s="61">
        <f t="shared" ref="J78:P78" si="30">SUM(J54,J76)</f>
        <v>5370</v>
      </c>
      <c r="K78" s="61">
        <f t="shared" si="30"/>
        <v>179</v>
      </c>
      <c r="L78" s="61">
        <f t="shared" si="30"/>
        <v>1550</v>
      </c>
      <c r="M78" s="61">
        <f t="shared" si="30"/>
        <v>384</v>
      </c>
      <c r="N78" s="61">
        <f t="shared" si="30"/>
        <v>60</v>
      </c>
      <c r="O78" s="61">
        <f t="shared" si="30"/>
        <v>506</v>
      </c>
      <c r="P78" s="61">
        <f t="shared" si="30"/>
        <v>3820</v>
      </c>
      <c r="Q78" s="61">
        <f>SUM(Q17:Q29)</f>
        <v>60</v>
      </c>
      <c r="R78" s="61">
        <f>SUM(R54,R76)</f>
        <v>30</v>
      </c>
      <c r="S78" s="61">
        <f>SUM(S54,S76)</f>
        <v>30</v>
      </c>
      <c r="T78" s="61">
        <f>SUM(T54,T76)</f>
        <v>30</v>
      </c>
      <c r="U78" s="61">
        <f>SUM(U54,U76)</f>
        <v>30</v>
      </c>
      <c r="V78" s="63"/>
      <c r="W78" s="63"/>
    </row>
    <row r="79" spans="1:23" ht="19.5" customHeight="1">
      <c r="A79" s="71"/>
      <c r="B79" s="71"/>
      <c r="C79" s="72"/>
      <c r="D79" s="72"/>
      <c r="E79" s="72"/>
      <c r="F79" s="72"/>
      <c r="G79" s="72"/>
      <c r="H79" s="72"/>
      <c r="I79" s="72"/>
      <c r="J79" s="73"/>
      <c r="K79" s="74"/>
      <c r="L79" s="75"/>
      <c r="M79" s="75"/>
      <c r="N79" s="75"/>
      <c r="O79" s="75"/>
      <c r="P79" s="75"/>
      <c r="Q79" s="75"/>
      <c r="R79" s="76"/>
      <c r="S79" s="76"/>
      <c r="T79" s="76"/>
      <c r="U79" s="76"/>
      <c r="V79" s="11"/>
      <c r="W79" s="11"/>
    </row>
    <row r="80" spans="1:23" ht="24.75" customHeight="1">
      <c r="A80" s="222"/>
      <c r="B80" s="210"/>
      <c r="C80" s="223"/>
      <c r="D80" s="210"/>
      <c r="E80" s="210"/>
      <c r="F80" s="223"/>
      <c r="G80" s="210"/>
      <c r="H80" s="210"/>
      <c r="I80" s="77"/>
      <c r="J80" s="78"/>
      <c r="K80" s="79"/>
      <c r="L80" s="239" t="s">
        <v>143</v>
      </c>
      <c r="M80" s="235" t="s">
        <v>144</v>
      </c>
      <c r="N80" s="230"/>
      <c r="O80" s="230"/>
      <c r="P80" s="225"/>
      <c r="Q80" s="80"/>
      <c r="R80" s="81">
        <f>COUNTIF($C$12:$E$12,1)+COUNTIF($C$17:$E$40,1)+COUNTIF($C$58:$E$63,1)+COUNTIF($C$67:$E$73,1)+COUNTIF($C$44:$E$44,1)+COUNTIF($C$48:$E$51,1)</f>
        <v>1</v>
      </c>
      <c r="S80" s="81">
        <f>COUNTIF($C$12:$E$12,2)+COUNTIF($C$17:$E$40,2)+COUNTIF($C$58:$E$63,2)+COUNTIF($C$67:$E$73,2)+COUNTIF($C$44:$E$44,2)+COUNTIF($C$48:$E$51,2)</f>
        <v>3</v>
      </c>
      <c r="T80" s="81">
        <f>COUNTIF($C$12:$E$12,3)+COUNTIF($C$17:$E$40,3)+COUNTIF($C$58:$E$63,3)+COUNTIF($C$67:$E$73,3)+COUNTIF($C$44:$E$44,3)+COUNTIF($C$48:$E$51,3)</f>
        <v>1</v>
      </c>
      <c r="U80" s="81">
        <f>COUNTIF($C$12:$E$12,4)+COUNTIF($C$17:$E$40,4)+COUNTIF($C$58:$E$63,4)+COUNTIF($C$67:$E$73,4)+COUNTIF($C$44:$E$44,4)+COUNTIF($C$48:$E$51,4)</f>
        <v>1</v>
      </c>
      <c r="V80" s="11"/>
      <c r="W80" s="11"/>
    </row>
    <row r="81" spans="1:23" ht="24.75" customHeight="1">
      <c r="A81" s="222"/>
      <c r="B81" s="210"/>
      <c r="C81" s="223"/>
      <c r="D81" s="210"/>
      <c r="E81" s="210"/>
      <c r="F81" s="223"/>
      <c r="G81" s="210"/>
      <c r="H81" s="210"/>
      <c r="I81" s="77"/>
      <c r="J81" s="78"/>
      <c r="K81" s="79"/>
      <c r="L81" s="240"/>
      <c r="M81" s="235" t="s">
        <v>145</v>
      </c>
      <c r="N81" s="230"/>
      <c r="O81" s="230"/>
      <c r="P81" s="225"/>
      <c r="Q81" s="80"/>
      <c r="R81" s="81">
        <f>COUNTIF($F$12:$H$12,1)+COUNTIF($F$17:$H$40,1)+COUNTIF($F$58:$H$63,1)+COUNTIF($F$67:$H$73,1)+COUNTIF($F$44:$H$44,1)+COUNTIF($F$48:$H$51,1)</f>
        <v>4</v>
      </c>
      <c r="S81" s="81">
        <f>COUNTIF($F$12:$H$12,2)+COUNTIF($F$17:$H$40,2)+COUNTIF($F$58:$H$63,2)+COUNTIF($F$67:$H$73,2)+COUNTIF($F$44:$H$44,2)+COUNTIF($F$48:$H$51,2)</f>
        <v>4</v>
      </c>
      <c r="T81" s="81">
        <f>COUNTIF($F$12:$H$12,3)+COUNTIF($F$17:$H$40,3)+COUNTIF($F$58:$H$63,3)+COUNTIF($F$67:$H$73,3)+COUNTIF($F$44:$H$44,3)+COUNTIF($F$48:$H$51,3)</f>
        <v>6</v>
      </c>
      <c r="U81" s="81">
        <f>COUNTIF($F$12:$H$12,4)+COUNTIF($F$17:$H$40,4)+COUNTIF($F$58:$H$63,4)+COUNTIF($F$67:$H$73,4)+COUNTIF($F$44:$H$44,4)+COUNTIF($F$48:$H$51,4)</f>
        <v>3</v>
      </c>
      <c r="V81" s="11"/>
      <c r="W81" s="11"/>
    </row>
    <row r="82" spans="1:23" ht="24.75" customHeight="1">
      <c r="A82" s="222"/>
      <c r="B82" s="210"/>
      <c r="C82" s="223"/>
      <c r="D82" s="210"/>
      <c r="E82" s="210"/>
      <c r="F82" s="223"/>
      <c r="G82" s="210"/>
      <c r="H82" s="210"/>
      <c r="I82" s="77"/>
      <c r="J82" s="78"/>
      <c r="K82" s="79"/>
      <c r="L82" s="240"/>
      <c r="M82" s="235" t="s">
        <v>146</v>
      </c>
      <c r="N82" s="230"/>
      <c r="O82" s="230"/>
      <c r="P82" s="225"/>
      <c r="Q82" s="80"/>
      <c r="R82" s="81">
        <f>COUNTIF($I$44,1)</f>
        <v>1</v>
      </c>
      <c r="S82" s="81">
        <f>COUNTIF($I$44,2)</f>
        <v>0</v>
      </c>
      <c r="T82" s="81">
        <f>COUNTIF($I$44,3)</f>
        <v>0</v>
      </c>
      <c r="U82" s="81">
        <f>COUNTIF($I$44,4)</f>
        <v>0</v>
      </c>
      <c r="V82" s="11"/>
      <c r="W82" s="11"/>
    </row>
    <row r="83" spans="1:23" ht="24.75" customHeight="1">
      <c r="A83" s="222"/>
      <c r="B83" s="210"/>
      <c r="C83" s="223"/>
      <c r="D83" s="210"/>
      <c r="E83" s="210"/>
      <c r="F83" s="223"/>
      <c r="G83" s="210"/>
      <c r="H83" s="210"/>
      <c r="I83" s="77"/>
      <c r="J83" s="78"/>
      <c r="K83" s="79"/>
      <c r="L83" s="240"/>
      <c r="M83" s="235"/>
      <c r="N83" s="230"/>
      <c r="O83" s="230"/>
      <c r="P83" s="225"/>
      <c r="Q83" s="80"/>
      <c r="R83" s="81">
        <f>COUNTIF($I$48:$I$51,1)</f>
        <v>0</v>
      </c>
      <c r="S83" s="81">
        <f>COUNTIF($I$48:$I$51,2)</f>
        <v>0</v>
      </c>
      <c r="T83" s="81">
        <f>COUNTIF($I$48:$I$51,3)</f>
        <v>0</v>
      </c>
      <c r="U83" s="81">
        <f>COUNTIF($I$48:$I$51,4)</f>
        <v>0</v>
      </c>
      <c r="V83" s="11"/>
      <c r="W83" s="11"/>
    </row>
    <row r="84" spans="1:23" ht="30" customHeight="1">
      <c r="A84" s="222"/>
      <c r="B84" s="210"/>
      <c r="C84" s="223"/>
      <c r="D84" s="210"/>
      <c r="E84" s="210"/>
      <c r="F84" s="223"/>
      <c r="G84" s="210"/>
      <c r="H84" s="210"/>
      <c r="I84" s="77"/>
      <c r="J84" s="78"/>
      <c r="K84" s="79"/>
      <c r="L84" s="241"/>
      <c r="M84" s="236" t="s">
        <v>147</v>
      </c>
      <c r="N84" s="230"/>
      <c r="O84" s="230"/>
      <c r="P84" s="225"/>
      <c r="Q84" s="80"/>
      <c r="R84" s="82">
        <f t="shared" ref="R84:U84" si="31">SUM(R80:R83)</f>
        <v>6</v>
      </c>
      <c r="S84" s="82">
        <f t="shared" si="31"/>
        <v>7</v>
      </c>
      <c r="T84" s="82">
        <f t="shared" si="31"/>
        <v>7</v>
      </c>
      <c r="U84" s="82">
        <f t="shared" si="31"/>
        <v>4</v>
      </c>
      <c r="V84" s="11"/>
      <c r="W84" s="11"/>
    </row>
    <row r="85" spans="1:23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83"/>
      <c r="K85" s="11"/>
      <c r="L85" s="83"/>
      <c r="M85" s="83"/>
      <c r="N85" s="83"/>
      <c r="O85" s="83"/>
      <c r="P85" s="83"/>
      <c r="Q85" s="83"/>
      <c r="R85" s="11"/>
      <c r="S85" s="11"/>
      <c r="T85" s="11"/>
      <c r="U85" s="11"/>
      <c r="V85" s="11"/>
      <c r="W85" s="11"/>
    </row>
    <row r="86" spans="1:23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83"/>
      <c r="K86" s="11"/>
      <c r="L86" s="83"/>
      <c r="M86" s="83"/>
      <c r="N86" s="83"/>
      <c r="O86" s="83"/>
      <c r="P86" s="83"/>
      <c r="Q86" s="83"/>
      <c r="R86" s="11"/>
      <c r="S86" s="11"/>
      <c r="T86" s="11"/>
      <c r="U86" s="11"/>
      <c r="V86" s="11"/>
      <c r="W86" s="11"/>
    </row>
    <row r="87" spans="1:23" ht="14.25" customHeight="1">
      <c r="A87" s="83" t="e">
        <f>+Q87:AA122</f>
        <v>#VALUE!</v>
      </c>
      <c r="B87" s="11"/>
      <c r="C87" s="11"/>
      <c r="D87" s="11"/>
      <c r="E87" s="11"/>
      <c r="F87" s="11"/>
      <c r="G87" s="11"/>
      <c r="H87" s="11"/>
      <c r="I87" s="11"/>
      <c r="J87" s="83"/>
      <c r="K87" s="11"/>
      <c r="L87" s="83"/>
      <c r="M87" s="83"/>
      <c r="N87" s="83"/>
      <c r="O87" s="83"/>
      <c r="P87" s="83"/>
      <c r="Q87" s="83"/>
      <c r="R87" s="11"/>
      <c r="S87" s="11"/>
      <c r="T87" s="11"/>
      <c r="U87" s="11"/>
      <c r="V87" s="11"/>
      <c r="W87" s="11"/>
    </row>
    <row r="88" spans="1:23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83"/>
      <c r="K88" s="11"/>
      <c r="L88" s="83"/>
      <c r="M88" s="83"/>
      <c r="N88" s="83"/>
      <c r="O88" s="83"/>
      <c r="P88" s="83"/>
      <c r="Q88" s="83"/>
      <c r="R88" s="11"/>
      <c r="S88" s="11"/>
      <c r="T88" s="11"/>
      <c r="U88" s="11"/>
      <c r="V88" s="11"/>
      <c r="W88" s="11"/>
    </row>
    <row r="89" spans="1:23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83"/>
      <c r="K89" s="11"/>
      <c r="L89" s="83"/>
      <c r="M89" s="83"/>
      <c r="N89" s="83"/>
      <c r="O89" s="83"/>
      <c r="P89" s="83"/>
      <c r="Q89" s="83"/>
      <c r="R89" s="11"/>
      <c r="S89" s="11"/>
      <c r="T89" s="11"/>
      <c r="U89" s="11"/>
      <c r="V89" s="11"/>
      <c r="W89" s="11"/>
    </row>
    <row r="90" spans="1:23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83"/>
      <c r="K90" s="11"/>
      <c r="L90" s="83"/>
      <c r="M90" s="83"/>
      <c r="N90" s="83"/>
      <c r="O90" s="83"/>
      <c r="P90" s="83"/>
      <c r="Q90" s="83"/>
      <c r="R90" s="11"/>
      <c r="S90" s="11"/>
      <c r="T90" s="11"/>
      <c r="U90" s="11"/>
      <c r="V90" s="11"/>
      <c r="W90" s="11"/>
    </row>
    <row r="91" spans="1:23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83"/>
      <c r="K91" s="11"/>
      <c r="L91" s="83"/>
      <c r="M91" s="83"/>
      <c r="N91" s="83"/>
      <c r="O91" s="83"/>
      <c r="P91" s="83"/>
      <c r="Q91" s="83"/>
      <c r="R91" s="11"/>
      <c r="S91" s="11"/>
      <c r="T91" s="11"/>
      <c r="U91" s="11"/>
      <c r="V91" s="11"/>
      <c r="W91" s="11"/>
    </row>
    <row r="92" spans="1:23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83"/>
      <c r="K92" s="11"/>
      <c r="L92" s="83"/>
      <c r="M92" s="83"/>
      <c r="N92" s="83"/>
      <c r="O92" s="83"/>
      <c r="P92" s="83"/>
      <c r="Q92" s="83"/>
      <c r="R92" s="11"/>
      <c r="S92" s="11"/>
      <c r="T92" s="11"/>
      <c r="U92" s="11"/>
      <c r="V92" s="11"/>
      <c r="W92" s="11"/>
    </row>
    <row r="93" spans="1:23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83"/>
      <c r="K93" s="11"/>
      <c r="L93" s="83"/>
      <c r="M93" s="83"/>
      <c r="N93" s="83"/>
      <c r="O93" s="83"/>
      <c r="P93" s="83"/>
      <c r="Q93" s="83"/>
      <c r="R93" s="11"/>
      <c r="S93" s="11"/>
      <c r="T93" s="11"/>
      <c r="U93" s="11"/>
      <c r="V93" s="11"/>
      <c r="W93" s="11"/>
    </row>
    <row r="94" spans="1:23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83"/>
      <c r="K94" s="11"/>
      <c r="L94" s="83"/>
      <c r="M94" s="83"/>
      <c r="N94" s="83"/>
      <c r="O94" s="83"/>
      <c r="P94" s="83"/>
      <c r="Q94" s="83"/>
      <c r="R94" s="11"/>
      <c r="S94" s="11"/>
      <c r="T94" s="11"/>
      <c r="U94" s="11"/>
      <c r="V94" s="11"/>
      <c r="W94" s="11"/>
    </row>
    <row r="95" spans="1:23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83"/>
      <c r="K95" s="11"/>
      <c r="L95" s="83"/>
      <c r="M95" s="83"/>
      <c r="N95" s="83"/>
      <c r="O95" s="83"/>
      <c r="P95" s="83"/>
      <c r="Q95" s="83"/>
      <c r="R95" s="11"/>
      <c r="S95" s="11"/>
      <c r="T95" s="11"/>
      <c r="U95" s="11"/>
      <c r="V95" s="11"/>
      <c r="W95" s="11"/>
    </row>
    <row r="96" spans="1:23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83"/>
      <c r="K96" s="11"/>
      <c r="L96" s="83"/>
      <c r="M96" s="83"/>
      <c r="N96" s="83"/>
      <c r="O96" s="83"/>
      <c r="P96" s="83"/>
      <c r="Q96" s="83"/>
      <c r="R96" s="11"/>
      <c r="S96" s="11"/>
      <c r="T96" s="11"/>
      <c r="U96" s="11"/>
      <c r="V96" s="11"/>
      <c r="W96" s="11"/>
    </row>
    <row r="97" spans="1:23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83"/>
      <c r="K97" s="11"/>
      <c r="L97" s="83"/>
      <c r="M97" s="83"/>
      <c r="N97" s="83"/>
      <c r="O97" s="83"/>
      <c r="P97" s="83"/>
      <c r="Q97" s="83"/>
      <c r="R97" s="11"/>
      <c r="S97" s="11"/>
      <c r="T97" s="11"/>
      <c r="U97" s="11"/>
      <c r="V97" s="11"/>
      <c r="W97" s="11"/>
    </row>
    <row r="98" spans="1:23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83"/>
      <c r="K98" s="11"/>
      <c r="L98" s="83"/>
      <c r="M98" s="83"/>
      <c r="N98" s="83"/>
      <c r="O98" s="83"/>
      <c r="P98" s="83"/>
      <c r="Q98" s="83"/>
      <c r="R98" s="11"/>
      <c r="S98" s="11"/>
      <c r="T98" s="11"/>
      <c r="U98" s="11"/>
      <c r="V98" s="11"/>
      <c r="W98" s="11"/>
    </row>
    <row r="99" spans="1:23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83"/>
      <c r="K99" s="11"/>
      <c r="L99" s="83"/>
      <c r="M99" s="83"/>
      <c r="N99" s="83"/>
      <c r="O99" s="83"/>
      <c r="P99" s="83"/>
      <c r="Q99" s="83"/>
      <c r="R99" s="11"/>
      <c r="S99" s="11"/>
      <c r="T99" s="11"/>
      <c r="U99" s="11"/>
      <c r="V99" s="11"/>
      <c r="W99" s="11"/>
    </row>
    <row r="100" spans="1:23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83"/>
      <c r="K100" s="11"/>
      <c r="L100" s="83"/>
      <c r="M100" s="83"/>
      <c r="N100" s="83"/>
      <c r="O100" s="83"/>
      <c r="P100" s="83"/>
      <c r="Q100" s="83"/>
      <c r="R100" s="11"/>
      <c r="S100" s="11"/>
      <c r="T100" s="11"/>
      <c r="U100" s="11"/>
      <c r="V100" s="11"/>
      <c r="W100" s="11"/>
    </row>
    <row r="101" spans="1:23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83"/>
      <c r="K101" s="11"/>
      <c r="L101" s="83"/>
      <c r="M101" s="83"/>
      <c r="N101" s="83"/>
      <c r="O101" s="83"/>
      <c r="P101" s="83"/>
      <c r="Q101" s="83"/>
      <c r="R101" s="11"/>
      <c r="S101" s="11"/>
      <c r="T101" s="11"/>
      <c r="U101" s="11"/>
      <c r="V101" s="11"/>
      <c r="W101" s="11"/>
    </row>
    <row r="102" spans="1:23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83"/>
      <c r="K102" s="11"/>
      <c r="L102" s="83"/>
      <c r="M102" s="83"/>
      <c r="N102" s="83"/>
      <c r="O102" s="83"/>
      <c r="P102" s="83"/>
      <c r="Q102" s="83"/>
      <c r="R102" s="11"/>
      <c r="S102" s="11"/>
      <c r="T102" s="11"/>
      <c r="U102" s="11"/>
      <c r="V102" s="11"/>
      <c r="W102" s="11"/>
    </row>
    <row r="103" spans="1:23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83"/>
      <c r="K103" s="11"/>
      <c r="L103" s="83"/>
      <c r="M103" s="83"/>
      <c r="N103" s="83"/>
      <c r="O103" s="83"/>
      <c r="P103" s="83"/>
      <c r="Q103" s="83"/>
      <c r="R103" s="11"/>
      <c r="S103" s="11"/>
      <c r="T103" s="11"/>
      <c r="U103" s="11"/>
      <c r="V103" s="11"/>
      <c r="W103" s="11"/>
    </row>
    <row r="104" spans="1:23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83"/>
      <c r="K104" s="11"/>
      <c r="L104" s="83"/>
      <c r="M104" s="83"/>
      <c r="N104" s="83"/>
      <c r="O104" s="83"/>
      <c r="P104" s="83"/>
      <c r="Q104" s="83"/>
      <c r="R104" s="11"/>
      <c r="S104" s="11"/>
      <c r="T104" s="11"/>
      <c r="U104" s="11"/>
      <c r="V104" s="11"/>
      <c r="W104" s="11"/>
    </row>
    <row r="105" spans="1:23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83"/>
      <c r="K105" s="11"/>
      <c r="L105" s="83"/>
      <c r="M105" s="83"/>
      <c r="N105" s="83"/>
      <c r="O105" s="83"/>
      <c r="P105" s="83"/>
      <c r="Q105" s="83"/>
      <c r="R105" s="11"/>
      <c r="S105" s="11"/>
      <c r="T105" s="11"/>
      <c r="U105" s="11"/>
      <c r="V105" s="11"/>
      <c r="W105" s="11"/>
    </row>
    <row r="106" spans="1:23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83"/>
      <c r="K106" s="11"/>
      <c r="L106" s="83"/>
      <c r="M106" s="83"/>
      <c r="N106" s="83"/>
      <c r="O106" s="83"/>
      <c r="P106" s="83"/>
      <c r="Q106" s="83"/>
      <c r="R106" s="11"/>
      <c r="S106" s="11"/>
      <c r="T106" s="11"/>
      <c r="U106" s="11"/>
      <c r="V106" s="11"/>
      <c r="W106" s="11"/>
    </row>
    <row r="107" spans="1:23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83"/>
      <c r="K107" s="11"/>
      <c r="L107" s="83"/>
      <c r="M107" s="83"/>
      <c r="N107" s="83"/>
      <c r="O107" s="83"/>
      <c r="P107" s="83"/>
      <c r="Q107" s="83"/>
      <c r="R107" s="11"/>
      <c r="S107" s="11"/>
      <c r="T107" s="11"/>
      <c r="U107" s="11"/>
      <c r="V107" s="11"/>
      <c r="W107" s="11"/>
    </row>
    <row r="108" spans="1:23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83"/>
      <c r="K108" s="11"/>
      <c r="L108" s="83"/>
      <c r="M108" s="83"/>
      <c r="N108" s="83"/>
      <c r="O108" s="83"/>
      <c r="P108" s="83"/>
      <c r="Q108" s="83"/>
      <c r="R108" s="11"/>
      <c r="S108" s="11"/>
      <c r="T108" s="11"/>
      <c r="U108" s="11"/>
      <c r="V108" s="11"/>
      <c r="W108" s="11"/>
    </row>
    <row r="109" spans="1:23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83"/>
      <c r="K109" s="11"/>
      <c r="L109" s="83"/>
      <c r="M109" s="83"/>
      <c r="N109" s="83"/>
      <c r="O109" s="83"/>
      <c r="P109" s="83"/>
      <c r="Q109" s="83"/>
      <c r="R109" s="11"/>
      <c r="S109" s="11"/>
      <c r="T109" s="11"/>
      <c r="U109" s="11"/>
      <c r="V109" s="11"/>
      <c r="W109" s="11"/>
    </row>
    <row r="110" spans="1:23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83"/>
      <c r="K110" s="11"/>
      <c r="L110" s="83"/>
      <c r="M110" s="83"/>
      <c r="N110" s="83"/>
      <c r="O110" s="83"/>
      <c r="P110" s="83"/>
      <c r="Q110" s="83"/>
      <c r="R110" s="11"/>
      <c r="S110" s="11"/>
      <c r="T110" s="11"/>
      <c r="U110" s="11"/>
      <c r="V110" s="11"/>
      <c r="W110" s="11"/>
    </row>
    <row r="111" spans="1:23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83"/>
      <c r="K111" s="11"/>
      <c r="L111" s="83"/>
      <c r="M111" s="83"/>
      <c r="N111" s="83"/>
      <c r="O111" s="83"/>
      <c r="P111" s="83"/>
      <c r="Q111" s="83"/>
      <c r="R111" s="11"/>
      <c r="S111" s="11"/>
      <c r="T111" s="11"/>
      <c r="U111" s="11"/>
      <c r="V111" s="11"/>
      <c r="W111" s="11"/>
    </row>
    <row r="112" spans="1:23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83"/>
      <c r="K112" s="11"/>
      <c r="L112" s="83"/>
      <c r="M112" s="83"/>
      <c r="N112" s="83"/>
      <c r="O112" s="83"/>
      <c r="P112" s="83"/>
      <c r="Q112" s="83"/>
      <c r="R112" s="11"/>
      <c r="S112" s="11"/>
      <c r="T112" s="11"/>
      <c r="U112" s="11"/>
      <c r="V112" s="11"/>
      <c r="W112" s="11"/>
    </row>
    <row r="113" spans="1:23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83"/>
      <c r="K113" s="11"/>
      <c r="L113" s="83"/>
      <c r="M113" s="83"/>
      <c r="N113" s="83"/>
      <c r="O113" s="83"/>
      <c r="P113" s="83"/>
      <c r="Q113" s="83"/>
      <c r="R113" s="11"/>
      <c r="S113" s="11"/>
      <c r="T113" s="11"/>
      <c r="U113" s="11"/>
      <c r="V113" s="11"/>
      <c r="W113" s="11"/>
    </row>
    <row r="114" spans="1:23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83"/>
      <c r="K114" s="11"/>
      <c r="L114" s="83"/>
      <c r="M114" s="83"/>
      <c r="N114" s="83"/>
      <c r="O114" s="83"/>
      <c r="P114" s="83"/>
      <c r="Q114" s="83"/>
      <c r="R114" s="11"/>
      <c r="S114" s="11"/>
      <c r="T114" s="11"/>
      <c r="U114" s="11"/>
      <c r="V114" s="11"/>
      <c r="W114" s="11"/>
    </row>
    <row r="115" spans="1:23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83"/>
      <c r="K115" s="11"/>
      <c r="L115" s="83"/>
      <c r="M115" s="83"/>
      <c r="N115" s="83"/>
      <c r="O115" s="83"/>
      <c r="P115" s="83"/>
      <c r="Q115" s="83"/>
      <c r="R115" s="11"/>
      <c r="S115" s="11"/>
      <c r="T115" s="11"/>
      <c r="U115" s="11"/>
      <c r="V115" s="11"/>
      <c r="W115" s="11"/>
    </row>
    <row r="116" spans="1:23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83"/>
      <c r="K116" s="11"/>
      <c r="L116" s="83"/>
      <c r="M116" s="83"/>
      <c r="N116" s="83"/>
      <c r="O116" s="83"/>
      <c r="P116" s="83"/>
      <c r="Q116" s="83"/>
      <c r="R116" s="11"/>
      <c r="S116" s="11"/>
      <c r="T116" s="11"/>
      <c r="U116" s="11"/>
      <c r="V116" s="11"/>
      <c r="W116" s="11"/>
    </row>
    <row r="117" spans="1:23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83"/>
      <c r="K117" s="11"/>
      <c r="L117" s="83"/>
      <c r="M117" s="83"/>
      <c r="N117" s="83"/>
      <c r="O117" s="83"/>
      <c r="P117" s="83"/>
      <c r="Q117" s="83"/>
      <c r="R117" s="11"/>
      <c r="S117" s="11"/>
      <c r="T117" s="11"/>
      <c r="U117" s="11"/>
      <c r="V117" s="11"/>
      <c r="W117" s="11"/>
    </row>
    <row r="118" spans="1:23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83"/>
      <c r="K118" s="11"/>
      <c r="L118" s="83"/>
      <c r="M118" s="83"/>
      <c r="N118" s="83"/>
      <c r="O118" s="83"/>
      <c r="P118" s="83"/>
      <c r="Q118" s="83"/>
      <c r="R118" s="11"/>
      <c r="S118" s="11"/>
      <c r="T118" s="11"/>
      <c r="U118" s="11"/>
      <c r="V118" s="11"/>
      <c r="W118" s="11"/>
    </row>
    <row r="119" spans="1:23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83"/>
      <c r="K119" s="11"/>
      <c r="L119" s="83"/>
      <c r="M119" s="83"/>
      <c r="N119" s="83"/>
      <c r="O119" s="83"/>
      <c r="P119" s="83"/>
      <c r="Q119" s="83"/>
      <c r="R119" s="11"/>
      <c r="S119" s="11"/>
      <c r="T119" s="11"/>
      <c r="U119" s="11"/>
      <c r="V119" s="11"/>
      <c r="W119" s="11"/>
    </row>
    <row r="120" spans="1:23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83"/>
      <c r="K120" s="11"/>
      <c r="L120" s="83"/>
      <c r="M120" s="83"/>
      <c r="N120" s="83"/>
      <c r="O120" s="83"/>
      <c r="P120" s="83"/>
      <c r="Q120" s="83"/>
      <c r="R120" s="11"/>
      <c r="S120" s="11"/>
      <c r="T120" s="11"/>
      <c r="U120" s="11"/>
      <c r="V120" s="11"/>
      <c r="W120" s="11"/>
    </row>
    <row r="121" spans="1:23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83"/>
      <c r="K121" s="11"/>
      <c r="L121" s="83"/>
      <c r="M121" s="83"/>
      <c r="N121" s="83"/>
      <c r="O121" s="83"/>
      <c r="P121" s="83"/>
      <c r="Q121" s="83"/>
      <c r="R121" s="11"/>
      <c r="S121" s="11"/>
      <c r="T121" s="11"/>
      <c r="U121" s="11"/>
      <c r="V121" s="11"/>
      <c r="W121" s="11"/>
    </row>
    <row r="122" spans="1:23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83"/>
      <c r="K122" s="11"/>
      <c r="L122" s="83"/>
      <c r="M122" s="83"/>
      <c r="N122" s="83"/>
      <c r="O122" s="83"/>
      <c r="P122" s="83"/>
      <c r="Q122" s="83"/>
      <c r="R122" s="11"/>
      <c r="S122" s="11"/>
      <c r="T122" s="11"/>
      <c r="U122" s="11"/>
      <c r="V122" s="11"/>
      <c r="W122" s="11"/>
    </row>
    <row r="123" spans="1:23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83"/>
      <c r="K123" s="11"/>
      <c r="L123" s="83"/>
      <c r="M123" s="83"/>
      <c r="N123" s="83"/>
      <c r="O123" s="83"/>
      <c r="P123" s="83"/>
      <c r="Q123" s="83"/>
      <c r="R123" s="11"/>
      <c r="S123" s="11"/>
      <c r="T123" s="11"/>
      <c r="U123" s="11"/>
      <c r="V123" s="11"/>
      <c r="W123" s="11"/>
    </row>
    <row r="124" spans="1:23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83"/>
      <c r="K124" s="11"/>
      <c r="L124" s="83"/>
      <c r="M124" s="83"/>
      <c r="N124" s="83"/>
      <c r="O124" s="83"/>
      <c r="P124" s="83"/>
      <c r="Q124" s="83"/>
      <c r="R124" s="11"/>
      <c r="S124" s="11"/>
      <c r="T124" s="11"/>
      <c r="U124" s="11"/>
      <c r="V124" s="11"/>
      <c r="W124" s="11"/>
    </row>
    <row r="125" spans="1:23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83"/>
      <c r="K125" s="11"/>
      <c r="L125" s="83"/>
      <c r="M125" s="83"/>
      <c r="N125" s="83"/>
      <c r="O125" s="83"/>
      <c r="P125" s="83"/>
      <c r="Q125" s="83"/>
      <c r="R125" s="11"/>
      <c r="S125" s="11"/>
      <c r="T125" s="11"/>
      <c r="U125" s="11"/>
      <c r="V125" s="11"/>
      <c r="W125" s="11"/>
    </row>
    <row r="126" spans="1:23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83"/>
      <c r="K126" s="11"/>
      <c r="L126" s="83"/>
      <c r="M126" s="83"/>
      <c r="N126" s="83"/>
      <c r="O126" s="83"/>
      <c r="P126" s="83"/>
      <c r="Q126" s="83"/>
      <c r="R126" s="11"/>
      <c r="S126" s="11"/>
      <c r="T126" s="11"/>
      <c r="U126" s="11"/>
      <c r="V126" s="11"/>
      <c r="W126" s="11"/>
    </row>
    <row r="127" spans="1:23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83"/>
      <c r="K127" s="11"/>
      <c r="L127" s="83"/>
      <c r="M127" s="83"/>
      <c r="N127" s="83"/>
      <c r="O127" s="83"/>
      <c r="P127" s="83"/>
      <c r="Q127" s="83"/>
      <c r="R127" s="11"/>
      <c r="S127" s="11"/>
      <c r="T127" s="11"/>
      <c r="U127" s="11"/>
      <c r="V127" s="11"/>
      <c r="W127" s="11"/>
    </row>
    <row r="128" spans="1:23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83"/>
      <c r="K128" s="11"/>
      <c r="L128" s="83"/>
      <c r="M128" s="83"/>
      <c r="N128" s="83"/>
      <c r="O128" s="83"/>
      <c r="P128" s="83"/>
      <c r="Q128" s="83"/>
      <c r="R128" s="11"/>
      <c r="S128" s="11"/>
      <c r="T128" s="11"/>
      <c r="U128" s="11"/>
      <c r="V128" s="11"/>
      <c r="W128" s="11"/>
    </row>
    <row r="129" spans="1:23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83"/>
      <c r="K129" s="11"/>
      <c r="L129" s="83"/>
      <c r="M129" s="83"/>
      <c r="N129" s="83"/>
      <c r="O129" s="83"/>
      <c r="P129" s="83"/>
      <c r="Q129" s="83"/>
      <c r="R129" s="11"/>
      <c r="S129" s="11"/>
      <c r="T129" s="11"/>
      <c r="U129" s="11"/>
      <c r="V129" s="11"/>
      <c r="W129" s="11"/>
    </row>
    <row r="130" spans="1:23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83"/>
      <c r="K130" s="11"/>
      <c r="L130" s="83"/>
      <c r="M130" s="83"/>
      <c r="N130" s="83"/>
      <c r="O130" s="83"/>
      <c r="P130" s="83"/>
      <c r="Q130" s="83"/>
      <c r="R130" s="11"/>
      <c r="S130" s="11"/>
      <c r="T130" s="11"/>
      <c r="U130" s="11"/>
      <c r="V130" s="11"/>
      <c r="W130" s="11"/>
    </row>
    <row r="131" spans="1:23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83"/>
      <c r="K131" s="11"/>
      <c r="L131" s="83"/>
      <c r="M131" s="83"/>
      <c r="N131" s="83"/>
      <c r="O131" s="83"/>
      <c r="P131" s="83"/>
      <c r="Q131" s="83"/>
      <c r="R131" s="11"/>
      <c r="S131" s="11"/>
      <c r="T131" s="11"/>
      <c r="U131" s="11"/>
      <c r="V131" s="11"/>
      <c r="W131" s="11"/>
    </row>
    <row r="132" spans="1:23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83"/>
      <c r="K132" s="11"/>
      <c r="L132" s="83"/>
      <c r="M132" s="83"/>
      <c r="N132" s="83"/>
      <c r="O132" s="83"/>
      <c r="P132" s="83"/>
      <c r="Q132" s="83"/>
      <c r="R132" s="11"/>
      <c r="S132" s="11"/>
      <c r="T132" s="11"/>
      <c r="U132" s="11"/>
      <c r="V132" s="11"/>
      <c r="W132" s="11"/>
    </row>
    <row r="133" spans="1:23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83"/>
      <c r="K133" s="11"/>
      <c r="L133" s="83"/>
      <c r="M133" s="83"/>
      <c r="N133" s="83"/>
      <c r="O133" s="83"/>
      <c r="P133" s="83"/>
      <c r="Q133" s="83"/>
      <c r="R133" s="11"/>
      <c r="S133" s="11"/>
      <c r="T133" s="11"/>
      <c r="U133" s="11"/>
      <c r="V133" s="11"/>
      <c r="W133" s="11"/>
    </row>
    <row r="134" spans="1:23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83"/>
      <c r="K134" s="11"/>
      <c r="L134" s="83"/>
      <c r="M134" s="83"/>
      <c r="N134" s="83"/>
      <c r="O134" s="83"/>
      <c r="P134" s="83"/>
      <c r="Q134" s="83"/>
      <c r="R134" s="11"/>
      <c r="S134" s="11"/>
      <c r="T134" s="11"/>
      <c r="U134" s="11"/>
      <c r="V134" s="11"/>
      <c r="W134" s="11"/>
    </row>
    <row r="135" spans="1:23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83"/>
      <c r="K135" s="11"/>
      <c r="L135" s="83"/>
      <c r="M135" s="83"/>
      <c r="N135" s="83"/>
      <c r="O135" s="83"/>
      <c r="P135" s="83"/>
      <c r="Q135" s="83"/>
      <c r="R135" s="11"/>
      <c r="S135" s="11"/>
      <c r="T135" s="11"/>
      <c r="U135" s="11"/>
      <c r="V135" s="11"/>
      <c r="W135" s="11"/>
    </row>
    <row r="136" spans="1:23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83"/>
      <c r="K136" s="11"/>
      <c r="L136" s="83"/>
      <c r="M136" s="83"/>
      <c r="N136" s="83"/>
      <c r="O136" s="83"/>
      <c r="P136" s="83"/>
      <c r="Q136" s="83"/>
      <c r="R136" s="11"/>
      <c r="S136" s="11"/>
      <c r="T136" s="11"/>
      <c r="U136" s="11"/>
      <c r="V136" s="11"/>
      <c r="W136" s="11"/>
    </row>
    <row r="137" spans="1:23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83"/>
      <c r="K137" s="11"/>
      <c r="L137" s="83"/>
      <c r="M137" s="83"/>
      <c r="N137" s="83"/>
      <c r="O137" s="83"/>
      <c r="P137" s="83"/>
      <c r="Q137" s="83"/>
      <c r="R137" s="11"/>
      <c r="S137" s="11"/>
      <c r="T137" s="11"/>
      <c r="U137" s="11"/>
      <c r="V137" s="11"/>
      <c r="W137" s="11"/>
    </row>
    <row r="138" spans="1:23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83"/>
      <c r="K138" s="11"/>
      <c r="L138" s="83"/>
      <c r="M138" s="83"/>
      <c r="N138" s="83"/>
      <c r="O138" s="83"/>
      <c r="P138" s="83"/>
      <c r="Q138" s="83"/>
      <c r="R138" s="11"/>
      <c r="S138" s="11"/>
      <c r="T138" s="11"/>
      <c r="U138" s="11"/>
      <c r="V138" s="11"/>
      <c r="W138" s="11"/>
    </row>
    <row r="139" spans="1:23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83"/>
      <c r="K139" s="11"/>
      <c r="L139" s="83"/>
      <c r="M139" s="83"/>
      <c r="N139" s="83"/>
      <c r="O139" s="83"/>
      <c r="P139" s="83"/>
      <c r="Q139" s="83"/>
      <c r="R139" s="11"/>
      <c r="S139" s="11"/>
      <c r="T139" s="11"/>
      <c r="U139" s="11"/>
      <c r="V139" s="11"/>
      <c r="W139" s="11"/>
    </row>
    <row r="140" spans="1:23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83"/>
      <c r="K140" s="11"/>
      <c r="L140" s="83"/>
      <c r="M140" s="83"/>
      <c r="N140" s="83"/>
      <c r="O140" s="83"/>
      <c r="P140" s="83"/>
      <c r="Q140" s="83"/>
      <c r="R140" s="11"/>
      <c r="S140" s="11"/>
      <c r="T140" s="11"/>
      <c r="U140" s="11"/>
      <c r="V140" s="11"/>
      <c r="W140" s="11"/>
    </row>
    <row r="141" spans="1:23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83"/>
      <c r="K141" s="11"/>
      <c r="L141" s="83"/>
      <c r="M141" s="83"/>
      <c r="N141" s="83"/>
      <c r="O141" s="83"/>
      <c r="P141" s="83"/>
      <c r="Q141" s="83"/>
      <c r="R141" s="11"/>
      <c r="S141" s="11"/>
      <c r="T141" s="11"/>
      <c r="U141" s="11"/>
      <c r="V141" s="11"/>
      <c r="W141" s="11"/>
    </row>
    <row r="142" spans="1:23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83"/>
      <c r="K142" s="11"/>
      <c r="L142" s="83"/>
      <c r="M142" s="83"/>
      <c r="N142" s="83"/>
      <c r="O142" s="83"/>
      <c r="P142" s="83"/>
      <c r="Q142" s="83"/>
      <c r="R142" s="11"/>
      <c r="S142" s="11"/>
      <c r="T142" s="11"/>
      <c r="U142" s="11"/>
      <c r="V142" s="11"/>
      <c r="W142" s="11"/>
    </row>
    <row r="143" spans="1:23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83"/>
      <c r="K143" s="11"/>
      <c r="L143" s="83"/>
      <c r="M143" s="83"/>
      <c r="N143" s="83"/>
      <c r="O143" s="83"/>
      <c r="P143" s="83"/>
      <c r="Q143" s="83"/>
      <c r="R143" s="11"/>
      <c r="S143" s="11"/>
      <c r="T143" s="11"/>
      <c r="U143" s="11"/>
      <c r="V143" s="11"/>
      <c r="W143" s="11"/>
    </row>
    <row r="144" spans="1:23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83"/>
      <c r="K144" s="11"/>
      <c r="L144" s="83"/>
      <c r="M144" s="83"/>
      <c r="N144" s="83"/>
      <c r="O144" s="83"/>
      <c r="P144" s="83"/>
      <c r="Q144" s="83"/>
      <c r="R144" s="11"/>
      <c r="S144" s="11"/>
      <c r="T144" s="11"/>
      <c r="U144" s="11"/>
      <c r="V144" s="11"/>
      <c r="W144" s="11"/>
    </row>
    <row r="145" spans="1:23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83"/>
      <c r="K145" s="11"/>
      <c r="L145" s="83"/>
      <c r="M145" s="83"/>
      <c r="N145" s="83"/>
      <c r="O145" s="83"/>
      <c r="P145" s="83"/>
      <c r="Q145" s="83"/>
      <c r="R145" s="11"/>
      <c r="S145" s="11"/>
      <c r="T145" s="11"/>
      <c r="U145" s="11"/>
      <c r="V145" s="11"/>
      <c r="W145" s="11"/>
    </row>
    <row r="146" spans="1:23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83"/>
      <c r="K146" s="11"/>
      <c r="L146" s="83"/>
      <c r="M146" s="83"/>
      <c r="N146" s="83"/>
      <c r="O146" s="83"/>
      <c r="P146" s="83"/>
      <c r="Q146" s="83"/>
      <c r="R146" s="11"/>
      <c r="S146" s="11"/>
      <c r="T146" s="11"/>
      <c r="U146" s="11"/>
      <c r="V146" s="11"/>
      <c r="W146" s="11"/>
    </row>
    <row r="147" spans="1:23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83"/>
      <c r="K147" s="11"/>
      <c r="L147" s="83"/>
      <c r="M147" s="83"/>
      <c r="N147" s="83"/>
      <c r="O147" s="83"/>
      <c r="P147" s="83"/>
      <c r="Q147" s="83"/>
      <c r="R147" s="11"/>
      <c r="S147" s="11"/>
      <c r="T147" s="11"/>
      <c r="U147" s="11"/>
      <c r="V147" s="11"/>
      <c r="W147" s="11"/>
    </row>
    <row r="148" spans="1:23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83"/>
      <c r="K148" s="11"/>
      <c r="L148" s="83"/>
      <c r="M148" s="83"/>
      <c r="N148" s="83"/>
      <c r="O148" s="83"/>
      <c r="P148" s="83"/>
      <c r="Q148" s="83"/>
      <c r="R148" s="11"/>
      <c r="S148" s="11"/>
      <c r="T148" s="11"/>
      <c r="U148" s="11"/>
      <c r="V148" s="11"/>
      <c r="W148" s="11"/>
    </row>
    <row r="149" spans="1:23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83"/>
      <c r="K149" s="11"/>
      <c r="L149" s="83"/>
      <c r="M149" s="83"/>
      <c r="N149" s="83"/>
      <c r="O149" s="83"/>
      <c r="P149" s="83"/>
      <c r="Q149" s="83"/>
      <c r="R149" s="11"/>
      <c r="S149" s="11"/>
      <c r="T149" s="11"/>
      <c r="U149" s="11"/>
      <c r="V149" s="11"/>
      <c r="W149" s="11"/>
    </row>
    <row r="150" spans="1:23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83"/>
      <c r="K150" s="11"/>
      <c r="L150" s="83"/>
      <c r="M150" s="83"/>
      <c r="N150" s="83"/>
      <c r="O150" s="83"/>
      <c r="P150" s="83"/>
      <c r="Q150" s="83"/>
      <c r="R150" s="11"/>
      <c r="S150" s="11"/>
      <c r="T150" s="11"/>
      <c r="U150" s="11"/>
      <c r="V150" s="11"/>
      <c r="W150" s="11"/>
    </row>
    <row r="151" spans="1:23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83"/>
      <c r="K151" s="11"/>
      <c r="L151" s="83"/>
      <c r="M151" s="83"/>
      <c r="N151" s="83"/>
      <c r="O151" s="83"/>
      <c r="P151" s="83"/>
      <c r="Q151" s="83"/>
      <c r="R151" s="11"/>
      <c r="S151" s="11"/>
      <c r="T151" s="11"/>
      <c r="U151" s="11"/>
      <c r="V151" s="11"/>
      <c r="W151" s="11"/>
    </row>
    <row r="152" spans="1:23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83"/>
      <c r="K152" s="11"/>
      <c r="L152" s="83"/>
      <c r="M152" s="83"/>
      <c r="N152" s="83"/>
      <c r="O152" s="83"/>
      <c r="P152" s="83"/>
      <c r="Q152" s="83"/>
      <c r="R152" s="11"/>
      <c r="S152" s="11"/>
      <c r="T152" s="11"/>
      <c r="U152" s="11"/>
      <c r="V152" s="11"/>
      <c r="W152" s="11"/>
    </row>
    <row r="153" spans="1:23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83"/>
      <c r="K153" s="11"/>
      <c r="L153" s="83"/>
      <c r="M153" s="83"/>
      <c r="N153" s="83"/>
      <c r="O153" s="83"/>
      <c r="P153" s="83"/>
      <c r="Q153" s="83"/>
      <c r="R153" s="11"/>
      <c r="S153" s="11"/>
      <c r="T153" s="11"/>
      <c r="U153" s="11"/>
      <c r="V153" s="11"/>
      <c r="W153" s="11"/>
    </row>
    <row r="154" spans="1:23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83"/>
      <c r="K154" s="11"/>
      <c r="L154" s="83"/>
      <c r="M154" s="83"/>
      <c r="N154" s="83"/>
      <c r="O154" s="83"/>
      <c r="P154" s="83"/>
      <c r="Q154" s="83"/>
      <c r="R154" s="11"/>
      <c r="S154" s="11"/>
      <c r="T154" s="11"/>
      <c r="U154" s="11"/>
      <c r="V154" s="11"/>
      <c r="W154" s="11"/>
    </row>
    <row r="155" spans="1:23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83"/>
      <c r="K155" s="11"/>
      <c r="L155" s="83"/>
      <c r="M155" s="83"/>
      <c r="N155" s="83"/>
      <c r="O155" s="83"/>
      <c r="P155" s="83"/>
      <c r="Q155" s="83"/>
      <c r="R155" s="11"/>
      <c r="S155" s="11"/>
      <c r="T155" s="11"/>
      <c r="U155" s="11"/>
      <c r="V155" s="11"/>
      <c r="W155" s="11"/>
    </row>
    <row r="156" spans="1:23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83"/>
      <c r="K156" s="11"/>
      <c r="L156" s="83"/>
      <c r="M156" s="83"/>
      <c r="N156" s="83"/>
      <c r="O156" s="83"/>
      <c r="P156" s="83"/>
      <c r="Q156" s="83"/>
      <c r="R156" s="11"/>
      <c r="S156" s="11"/>
      <c r="T156" s="11"/>
      <c r="U156" s="11"/>
      <c r="V156" s="11"/>
      <c r="W156" s="11"/>
    </row>
    <row r="157" spans="1:23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83"/>
      <c r="K157" s="11"/>
      <c r="L157" s="83"/>
      <c r="M157" s="83"/>
      <c r="N157" s="83"/>
      <c r="O157" s="83"/>
      <c r="P157" s="83"/>
      <c r="Q157" s="83"/>
      <c r="R157" s="11"/>
      <c r="S157" s="11"/>
      <c r="T157" s="11"/>
      <c r="U157" s="11"/>
      <c r="V157" s="11"/>
      <c r="W157" s="11"/>
    </row>
    <row r="158" spans="1:23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83"/>
      <c r="K158" s="11"/>
      <c r="L158" s="83"/>
      <c r="M158" s="83"/>
      <c r="N158" s="83"/>
      <c r="O158" s="83"/>
      <c r="P158" s="83"/>
      <c r="Q158" s="83"/>
      <c r="R158" s="11"/>
      <c r="S158" s="11"/>
      <c r="T158" s="11"/>
      <c r="U158" s="11"/>
      <c r="V158" s="11"/>
      <c r="W158" s="11"/>
    </row>
    <row r="159" spans="1:23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83"/>
      <c r="K159" s="11"/>
      <c r="L159" s="83"/>
      <c r="M159" s="83"/>
      <c r="N159" s="83"/>
      <c r="O159" s="83"/>
      <c r="P159" s="83"/>
      <c r="Q159" s="83"/>
      <c r="R159" s="11"/>
      <c r="S159" s="11"/>
      <c r="T159" s="11"/>
      <c r="U159" s="11"/>
      <c r="V159" s="11"/>
      <c r="W159" s="11"/>
    </row>
    <row r="160" spans="1:23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83"/>
      <c r="K160" s="11"/>
      <c r="L160" s="83"/>
      <c r="M160" s="83"/>
      <c r="N160" s="83"/>
      <c r="O160" s="83"/>
      <c r="P160" s="83"/>
      <c r="Q160" s="83"/>
      <c r="R160" s="11"/>
      <c r="S160" s="11"/>
      <c r="T160" s="11"/>
      <c r="U160" s="11"/>
      <c r="V160" s="11"/>
      <c r="W160" s="11"/>
    </row>
    <row r="161" spans="1:23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83"/>
      <c r="K161" s="11"/>
      <c r="L161" s="83"/>
      <c r="M161" s="83"/>
      <c r="N161" s="83"/>
      <c r="O161" s="83"/>
      <c r="P161" s="83"/>
      <c r="Q161" s="83"/>
      <c r="R161" s="11"/>
      <c r="S161" s="11"/>
      <c r="T161" s="11"/>
      <c r="U161" s="11"/>
      <c r="V161" s="11"/>
      <c r="W161" s="11"/>
    </row>
    <row r="162" spans="1:23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83"/>
      <c r="K162" s="11"/>
      <c r="L162" s="83"/>
      <c r="M162" s="83"/>
      <c r="N162" s="83"/>
      <c r="O162" s="83"/>
      <c r="P162" s="83"/>
      <c r="Q162" s="83"/>
      <c r="R162" s="11"/>
      <c r="S162" s="11"/>
      <c r="T162" s="11"/>
      <c r="U162" s="11"/>
      <c r="V162" s="11"/>
      <c r="W162" s="11"/>
    </row>
    <row r="163" spans="1:23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83"/>
      <c r="K163" s="11"/>
      <c r="L163" s="83"/>
      <c r="M163" s="83"/>
      <c r="N163" s="83"/>
      <c r="O163" s="83"/>
      <c r="P163" s="83"/>
      <c r="Q163" s="83"/>
      <c r="R163" s="11"/>
      <c r="S163" s="11"/>
      <c r="T163" s="11"/>
      <c r="U163" s="11"/>
      <c r="V163" s="11"/>
      <c r="W163" s="11"/>
    </row>
    <row r="164" spans="1:23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83"/>
      <c r="K164" s="11"/>
      <c r="L164" s="83"/>
      <c r="M164" s="83"/>
      <c r="N164" s="83"/>
      <c r="O164" s="83"/>
      <c r="P164" s="83"/>
      <c r="Q164" s="83"/>
      <c r="R164" s="11"/>
      <c r="S164" s="11"/>
      <c r="T164" s="11"/>
      <c r="U164" s="11"/>
      <c r="V164" s="11"/>
      <c r="W164" s="11"/>
    </row>
    <row r="165" spans="1:23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83"/>
      <c r="K165" s="11"/>
      <c r="L165" s="83"/>
      <c r="M165" s="83"/>
      <c r="N165" s="83"/>
      <c r="O165" s="83"/>
      <c r="P165" s="83"/>
      <c r="Q165" s="83"/>
      <c r="R165" s="11"/>
      <c r="S165" s="11"/>
      <c r="T165" s="11"/>
      <c r="U165" s="11"/>
      <c r="V165" s="11"/>
      <c r="W165" s="11"/>
    </row>
    <row r="166" spans="1:23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83"/>
      <c r="K166" s="11"/>
      <c r="L166" s="83"/>
      <c r="M166" s="83"/>
      <c r="N166" s="83"/>
      <c r="O166" s="83"/>
      <c r="P166" s="83"/>
      <c r="Q166" s="83"/>
      <c r="R166" s="11"/>
      <c r="S166" s="11"/>
      <c r="T166" s="11"/>
      <c r="U166" s="11"/>
      <c r="V166" s="11"/>
      <c r="W166" s="11"/>
    </row>
    <row r="167" spans="1:23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83"/>
      <c r="K167" s="11"/>
      <c r="L167" s="83"/>
      <c r="M167" s="83"/>
      <c r="N167" s="83"/>
      <c r="O167" s="83"/>
      <c r="P167" s="83"/>
      <c r="Q167" s="83"/>
      <c r="R167" s="11"/>
      <c r="S167" s="11"/>
      <c r="T167" s="11"/>
      <c r="U167" s="11"/>
      <c r="V167" s="11"/>
      <c r="W167" s="11"/>
    </row>
    <row r="168" spans="1:23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83"/>
      <c r="K168" s="11"/>
      <c r="L168" s="83"/>
      <c r="M168" s="83"/>
      <c r="N168" s="83"/>
      <c r="O168" s="83"/>
      <c r="P168" s="83"/>
      <c r="Q168" s="83"/>
      <c r="R168" s="11"/>
      <c r="S168" s="11"/>
      <c r="T168" s="11"/>
      <c r="U168" s="11"/>
      <c r="V168" s="11"/>
      <c r="W168" s="11"/>
    </row>
    <row r="169" spans="1:23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83"/>
      <c r="K169" s="11"/>
      <c r="L169" s="83"/>
      <c r="M169" s="83"/>
      <c r="N169" s="83"/>
      <c r="O169" s="83"/>
      <c r="P169" s="83"/>
      <c r="Q169" s="83"/>
      <c r="R169" s="11"/>
      <c r="S169" s="11"/>
      <c r="T169" s="11"/>
      <c r="U169" s="11"/>
      <c r="V169" s="11"/>
      <c r="W169" s="11"/>
    </row>
    <row r="170" spans="1:23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83"/>
      <c r="K170" s="11"/>
      <c r="L170" s="83"/>
      <c r="M170" s="83"/>
      <c r="N170" s="83"/>
      <c r="O170" s="83"/>
      <c r="P170" s="83"/>
      <c r="Q170" s="83"/>
      <c r="R170" s="11"/>
      <c r="S170" s="11"/>
      <c r="T170" s="11"/>
      <c r="U170" s="11"/>
      <c r="V170" s="11"/>
      <c r="W170" s="11"/>
    </row>
    <row r="171" spans="1:23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83"/>
      <c r="K171" s="11"/>
      <c r="L171" s="83"/>
      <c r="M171" s="83"/>
      <c r="N171" s="83"/>
      <c r="O171" s="83"/>
      <c r="P171" s="83"/>
      <c r="Q171" s="83"/>
      <c r="R171" s="11"/>
      <c r="S171" s="11"/>
      <c r="T171" s="11"/>
      <c r="U171" s="11"/>
      <c r="V171" s="11"/>
      <c r="W171" s="11"/>
    </row>
    <row r="172" spans="1:23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83"/>
      <c r="K172" s="11"/>
      <c r="L172" s="83"/>
      <c r="M172" s="83"/>
      <c r="N172" s="83"/>
      <c r="O172" s="83"/>
      <c r="P172" s="83"/>
      <c r="Q172" s="83"/>
      <c r="R172" s="11"/>
      <c r="S172" s="11"/>
      <c r="T172" s="11"/>
      <c r="U172" s="11"/>
      <c r="V172" s="11"/>
      <c r="W172" s="11"/>
    </row>
    <row r="173" spans="1:23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83"/>
      <c r="K173" s="11"/>
      <c r="L173" s="83"/>
      <c r="M173" s="83"/>
      <c r="N173" s="83"/>
      <c r="O173" s="83"/>
      <c r="P173" s="83"/>
      <c r="Q173" s="83"/>
      <c r="R173" s="11"/>
      <c r="S173" s="11"/>
      <c r="T173" s="11"/>
      <c r="U173" s="11"/>
      <c r="V173" s="11"/>
      <c r="W173" s="11"/>
    </row>
    <row r="174" spans="1:23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83"/>
      <c r="K174" s="11"/>
      <c r="L174" s="83"/>
      <c r="M174" s="83"/>
      <c r="N174" s="83"/>
      <c r="O174" s="83"/>
      <c r="P174" s="83"/>
      <c r="Q174" s="83"/>
      <c r="R174" s="11"/>
      <c r="S174" s="11"/>
      <c r="T174" s="11"/>
      <c r="U174" s="11"/>
      <c r="V174" s="11"/>
      <c r="W174" s="11"/>
    </row>
    <row r="175" spans="1:23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83"/>
      <c r="K175" s="11"/>
      <c r="L175" s="83"/>
      <c r="M175" s="83"/>
      <c r="N175" s="83"/>
      <c r="O175" s="83"/>
      <c r="P175" s="83"/>
      <c r="Q175" s="83"/>
      <c r="R175" s="11"/>
      <c r="S175" s="11"/>
      <c r="T175" s="11"/>
      <c r="U175" s="11"/>
      <c r="V175" s="11"/>
      <c r="W175" s="11"/>
    </row>
    <row r="176" spans="1:23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83"/>
      <c r="K176" s="11"/>
      <c r="L176" s="83"/>
      <c r="M176" s="83"/>
      <c r="N176" s="83"/>
      <c r="O176" s="83"/>
      <c r="P176" s="83"/>
      <c r="Q176" s="83"/>
      <c r="R176" s="11"/>
      <c r="S176" s="11"/>
      <c r="T176" s="11"/>
      <c r="U176" s="11"/>
      <c r="V176" s="11"/>
      <c r="W176" s="11"/>
    </row>
    <row r="177" spans="1:23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83"/>
      <c r="K177" s="11"/>
      <c r="L177" s="83"/>
      <c r="M177" s="83"/>
      <c r="N177" s="83"/>
      <c r="O177" s="83"/>
      <c r="P177" s="83"/>
      <c r="Q177" s="83"/>
      <c r="R177" s="11"/>
      <c r="S177" s="11"/>
      <c r="T177" s="11"/>
      <c r="U177" s="11"/>
      <c r="V177" s="11"/>
      <c r="W177" s="11"/>
    </row>
    <row r="178" spans="1:23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83"/>
      <c r="K178" s="11"/>
      <c r="L178" s="83"/>
      <c r="M178" s="83"/>
      <c r="N178" s="83"/>
      <c r="O178" s="83"/>
      <c r="P178" s="83"/>
      <c r="Q178" s="83"/>
      <c r="R178" s="11"/>
      <c r="S178" s="11"/>
      <c r="T178" s="11"/>
      <c r="U178" s="11"/>
      <c r="V178" s="11"/>
      <c r="W178" s="11"/>
    </row>
    <row r="179" spans="1:23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83"/>
      <c r="K179" s="11"/>
      <c r="L179" s="83"/>
      <c r="M179" s="83"/>
      <c r="N179" s="83"/>
      <c r="O179" s="83"/>
      <c r="P179" s="83"/>
      <c r="Q179" s="83"/>
      <c r="R179" s="11"/>
      <c r="S179" s="11"/>
      <c r="T179" s="11"/>
      <c r="U179" s="11"/>
      <c r="V179" s="11"/>
      <c r="W179" s="11"/>
    </row>
    <row r="180" spans="1:23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83"/>
      <c r="K180" s="11"/>
      <c r="L180" s="83"/>
      <c r="M180" s="83"/>
      <c r="N180" s="83"/>
      <c r="O180" s="83"/>
      <c r="P180" s="83"/>
      <c r="Q180" s="83"/>
      <c r="R180" s="11"/>
      <c r="S180" s="11"/>
      <c r="T180" s="11"/>
      <c r="U180" s="11"/>
      <c r="V180" s="11"/>
      <c r="W180" s="11"/>
    </row>
    <row r="181" spans="1:23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83"/>
      <c r="K181" s="11"/>
      <c r="L181" s="83"/>
      <c r="M181" s="83"/>
      <c r="N181" s="83"/>
      <c r="O181" s="83"/>
      <c r="P181" s="83"/>
      <c r="Q181" s="83"/>
      <c r="R181" s="11"/>
      <c r="S181" s="11"/>
      <c r="T181" s="11"/>
      <c r="U181" s="11"/>
      <c r="V181" s="11"/>
      <c r="W181" s="11"/>
    </row>
    <row r="182" spans="1:23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83"/>
      <c r="K182" s="11"/>
      <c r="L182" s="83"/>
      <c r="M182" s="83"/>
      <c r="N182" s="83"/>
      <c r="O182" s="83"/>
      <c r="P182" s="83"/>
      <c r="Q182" s="83"/>
      <c r="R182" s="11"/>
      <c r="S182" s="11"/>
      <c r="T182" s="11"/>
      <c r="U182" s="11"/>
      <c r="V182" s="11"/>
      <c r="W182" s="11"/>
    </row>
    <row r="183" spans="1:23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83"/>
      <c r="K183" s="11"/>
      <c r="L183" s="83"/>
      <c r="M183" s="83"/>
      <c r="N183" s="83"/>
      <c r="O183" s="83"/>
      <c r="P183" s="83"/>
      <c r="Q183" s="83"/>
      <c r="R183" s="11"/>
      <c r="S183" s="11"/>
      <c r="T183" s="11"/>
      <c r="U183" s="11"/>
      <c r="V183" s="11"/>
      <c r="W183" s="11"/>
    </row>
    <row r="184" spans="1:23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83"/>
      <c r="K184" s="11"/>
      <c r="L184" s="83"/>
      <c r="M184" s="83"/>
      <c r="N184" s="83"/>
      <c r="O184" s="83"/>
      <c r="P184" s="83"/>
      <c r="Q184" s="83"/>
      <c r="R184" s="11"/>
      <c r="S184" s="11"/>
      <c r="T184" s="11"/>
      <c r="U184" s="11"/>
      <c r="V184" s="11"/>
      <c r="W184" s="11"/>
    </row>
    <row r="185" spans="1:23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83"/>
      <c r="K185" s="11"/>
      <c r="L185" s="83"/>
      <c r="M185" s="83"/>
      <c r="N185" s="83"/>
      <c r="O185" s="83"/>
      <c r="P185" s="83"/>
      <c r="Q185" s="83"/>
      <c r="R185" s="11"/>
      <c r="S185" s="11"/>
      <c r="T185" s="11"/>
      <c r="U185" s="11"/>
      <c r="V185" s="11"/>
      <c r="W185" s="11"/>
    </row>
    <row r="186" spans="1:23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83"/>
      <c r="K186" s="11"/>
      <c r="L186" s="83"/>
      <c r="M186" s="83"/>
      <c r="N186" s="83"/>
      <c r="O186" s="83"/>
      <c r="P186" s="83"/>
      <c r="Q186" s="83"/>
      <c r="R186" s="11"/>
      <c r="S186" s="11"/>
      <c r="T186" s="11"/>
      <c r="U186" s="11"/>
      <c r="V186" s="11"/>
      <c r="W186" s="11"/>
    </row>
    <row r="187" spans="1:23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83"/>
      <c r="K187" s="11"/>
      <c r="L187" s="83"/>
      <c r="M187" s="83"/>
      <c r="N187" s="83"/>
      <c r="O187" s="83"/>
      <c r="P187" s="83"/>
      <c r="Q187" s="83"/>
      <c r="R187" s="11"/>
      <c r="S187" s="11"/>
      <c r="T187" s="11"/>
      <c r="U187" s="11"/>
      <c r="V187" s="11"/>
      <c r="W187" s="11"/>
    </row>
    <row r="188" spans="1:23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83"/>
      <c r="K188" s="11"/>
      <c r="L188" s="83"/>
      <c r="M188" s="83"/>
      <c r="N188" s="83"/>
      <c r="O188" s="83"/>
      <c r="P188" s="83"/>
      <c r="Q188" s="83"/>
      <c r="R188" s="11"/>
      <c r="S188" s="11"/>
      <c r="T188" s="11"/>
      <c r="U188" s="11"/>
      <c r="V188" s="11"/>
      <c r="W188" s="11"/>
    </row>
    <row r="189" spans="1:23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83"/>
      <c r="K189" s="11"/>
      <c r="L189" s="83"/>
      <c r="M189" s="83"/>
      <c r="N189" s="83"/>
      <c r="O189" s="83"/>
      <c r="P189" s="83"/>
      <c r="Q189" s="83"/>
      <c r="R189" s="11"/>
      <c r="S189" s="11"/>
      <c r="T189" s="11"/>
      <c r="U189" s="11"/>
      <c r="V189" s="11"/>
      <c r="W189" s="11"/>
    </row>
    <row r="190" spans="1:23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83"/>
      <c r="K190" s="11"/>
      <c r="L190" s="83"/>
      <c r="M190" s="83"/>
      <c r="N190" s="83"/>
      <c r="O190" s="83"/>
      <c r="P190" s="83"/>
      <c r="Q190" s="83"/>
      <c r="R190" s="11"/>
      <c r="S190" s="11"/>
      <c r="T190" s="11"/>
      <c r="U190" s="11"/>
      <c r="V190" s="11"/>
      <c r="W190" s="11"/>
    </row>
    <row r="191" spans="1:23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83"/>
      <c r="K191" s="11"/>
      <c r="L191" s="83"/>
      <c r="M191" s="83"/>
      <c r="N191" s="83"/>
      <c r="O191" s="83"/>
      <c r="P191" s="83"/>
      <c r="Q191" s="83"/>
      <c r="R191" s="11"/>
      <c r="S191" s="11"/>
      <c r="T191" s="11"/>
      <c r="U191" s="11"/>
      <c r="V191" s="11"/>
      <c r="W191" s="11"/>
    </row>
    <row r="192" spans="1:23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83"/>
      <c r="K192" s="11"/>
      <c r="L192" s="83"/>
      <c r="M192" s="83"/>
      <c r="N192" s="83"/>
      <c r="O192" s="83"/>
      <c r="P192" s="83"/>
      <c r="Q192" s="83"/>
      <c r="R192" s="11"/>
      <c r="S192" s="11"/>
      <c r="T192" s="11"/>
      <c r="U192" s="11"/>
      <c r="V192" s="11"/>
      <c r="W192" s="11"/>
    </row>
    <row r="193" spans="1:23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83"/>
      <c r="K193" s="11"/>
      <c r="L193" s="83"/>
      <c r="M193" s="83"/>
      <c r="N193" s="83"/>
      <c r="O193" s="83"/>
      <c r="P193" s="83"/>
      <c r="Q193" s="83"/>
      <c r="R193" s="11"/>
      <c r="S193" s="11"/>
      <c r="T193" s="11"/>
      <c r="U193" s="11"/>
      <c r="V193" s="11"/>
      <c r="W193" s="11"/>
    </row>
    <row r="194" spans="1:23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83"/>
      <c r="K194" s="11"/>
      <c r="L194" s="83"/>
      <c r="M194" s="83"/>
      <c r="N194" s="83"/>
      <c r="O194" s="83"/>
      <c r="P194" s="83"/>
      <c r="Q194" s="83"/>
      <c r="R194" s="11"/>
      <c r="S194" s="11"/>
      <c r="T194" s="11"/>
      <c r="U194" s="11"/>
      <c r="V194" s="11"/>
      <c r="W194" s="11"/>
    </row>
    <row r="195" spans="1:23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83"/>
      <c r="K195" s="11"/>
      <c r="L195" s="83"/>
      <c r="M195" s="83"/>
      <c r="N195" s="83"/>
      <c r="O195" s="83"/>
      <c r="P195" s="83"/>
      <c r="Q195" s="83"/>
      <c r="R195" s="11"/>
      <c r="S195" s="11"/>
      <c r="T195" s="11"/>
      <c r="U195" s="11"/>
      <c r="V195" s="11"/>
      <c r="W195" s="11"/>
    </row>
    <row r="196" spans="1:23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83"/>
      <c r="K196" s="11"/>
      <c r="L196" s="83"/>
      <c r="M196" s="83"/>
      <c r="N196" s="83"/>
      <c r="O196" s="83"/>
      <c r="P196" s="83"/>
      <c r="Q196" s="83"/>
      <c r="R196" s="11"/>
      <c r="S196" s="11"/>
      <c r="T196" s="11"/>
      <c r="U196" s="11"/>
      <c r="V196" s="11"/>
      <c r="W196" s="11"/>
    </row>
    <row r="197" spans="1:23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83"/>
      <c r="K197" s="11"/>
      <c r="L197" s="83"/>
      <c r="M197" s="83"/>
      <c r="N197" s="83"/>
      <c r="O197" s="83"/>
      <c r="P197" s="83"/>
      <c r="Q197" s="83"/>
      <c r="R197" s="11"/>
      <c r="S197" s="11"/>
      <c r="T197" s="11"/>
      <c r="U197" s="11"/>
      <c r="V197" s="11"/>
      <c r="W197" s="11"/>
    </row>
    <row r="198" spans="1:23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83"/>
      <c r="K198" s="11"/>
      <c r="L198" s="83"/>
      <c r="M198" s="83"/>
      <c r="N198" s="83"/>
      <c r="O198" s="83"/>
      <c r="P198" s="83"/>
      <c r="Q198" s="83"/>
      <c r="R198" s="11"/>
      <c r="S198" s="11"/>
      <c r="T198" s="11"/>
      <c r="U198" s="11"/>
      <c r="V198" s="11"/>
      <c r="W198" s="11"/>
    </row>
    <row r="199" spans="1:23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83"/>
      <c r="K199" s="11"/>
      <c r="L199" s="83"/>
      <c r="M199" s="83"/>
      <c r="N199" s="83"/>
      <c r="O199" s="83"/>
      <c r="P199" s="83"/>
      <c r="Q199" s="83"/>
      <c r="R199" s="11"/>
      <c r="S199" s="11"/>
      <c r="T199" s="11"/>
      <c r="U199" s="11"/>
      <c r="V199" s="11"/>
      <c r="W199" s="11"/>
    </row>
    <row r="200" spans="1:23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83"/>
      <c r="K200" s="11"/>
      <c r="L200" s="83"/>
      <c r="M200" s="83"/>
      <c r="N200" s="83"/>
      <c r="O200" s="83"/>
      <c r="P200" s="83"/>
      <c r="Q200" s="83"/>
      <c r="R200" s="11"/>
      <c r="S200" s="11"/>
      <c r="T200" s="11"/>
      <c r="U200" s="11"/>
      <c r="V200" s="11"/>
      <c r="W200" s="11"/>
    </row>
    <row r="201" spans="1:23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83"/>
      <c r="K201" s="11"/>
      <c r="L201" s="83"/>
      <c r="M201" s="83"/>
      <c r="N201" s="83"/>
      <c r="O201" s="83"/>
      <c r="P201" s="83"/>
      <c r="Q201" s="83"/>
      <c r="R201" s="11"/>
      <c r="S201" s="11"/>
      <c r="T201" s="11"/>
      <c r="U201" s="11"/>
      <c r="V201" s="11"/>
      <c r="W201" s="11"/>
    </row>
    <row r="202" spans="1:23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83"/>
      <c r="K202" s="11"/>
      <c r="L202" s="83"/>
      <c r="M202" s="83"/>
      <c r="N202" s="83"/>
      <c r="O202" s="83"/>
      <c r="P202" s="83"/>
      <c r="Q202" s="83"/>
      <c r="R202" s="11"/>
      <c r="S202" s="11"/>
      <c r="T202" s="11"/>
      <c r="U202" s="11"/>
      <c r="V202" s="11"/>
      <c r="W202" s="11"/>
    </row>
    <row r="203" spans="1:23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83"/>
      <c r="K203" s="11"/>
      <c r="L203" s="83"/>
      <c r="M203" s="83"/>
      <c r="N203" s="83"/>
      <c r="O203" s="83"/>
      <c r="P203" s="83"/>
      <c r="Q203" s="83"/>
      <c r="R203" s="11"/>
      <c r="S203" s="11"/>
      <c r="T203" s="11"/>
      <c r="U203" s="11"/>
      <c r="V203" s="11"/>
      <c r="W203" s="11"/>
    </row>
    <row r="204" spans="1:23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83"/>
      <c r="K204" s="11"/>
      <c r="L204" s="83"/>
      <c r="M204" s="83"/>
      <c r="N204" s="83"/>
      <c r="O204" s="83"/>
      <c r="P204" s="83"/>
      <c r="Q204" s="83"/>
      <c r="R204" s="11"/>
      <c r="S204" s="11"/>
      <c r="T204" s="11"/>
      <c r="U204" s="11"/>
      <c r="V204" s="11"/>
      <c r="W204" s="11"/>
    </row>
    <row r="205" spans="1:23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83"/>
      <c r="K205" s="11"/>
      <c r="L205" s="83"/>
      <c r="M205" s="83"/>
      <c r="N205" s="83"/>
      <c r="O205" s="83"/>
      <c r="P205" s="83"/>
      <c r="Q205" s="83"/>
      <c r="R205" s="11"/>
      <c r="S205" s="11"/>
      <c r="T205" s="11"/>
      <c r="U205" s="11"/>
      <c r="V205" s="11"/>
      <c r="W205" s="11"/>
    </row>
    <row r="206" spans="1:23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83"/>
      <c r="K206" s="11"/>
      <c r="L206" s="83"/>
      <c r="M206" s="83"/>
      <c r="N206" s="83"/>
      <c r="O206" s="83"/>
      <c r="P206" s="83"/>
      <c r="Q206" s="83"/>
      <c r="R206" s="11"/>
      <c r="S206" s="11"/>
      <c r="T206" s="11"/>
      <c r="U206" s="11"/>
      <c r="V206" s="11"/>
      <c r="W206" s="11"/>
    </row>
    <row r="207" spans="1:23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83"/>
      <c r="K207" s="11"/>
      <c r="L207" s="83"/>
      <c r="M207" s="83"/>
      <c r="N207" s="83"/>
      <c r="O207" s="83"/>
      <c r="P207" s="83"/>
      <c r="Q207" s="83"/>
      <c r="R207" s="11"/>
      <c r="S207" s="11"/>
      <c r="T207" s="11"/>
      <c r="U207" s="11"/>
      <c r="V207" s="11"/>
      <c r="W207" s="11"/>
    </row>
    <row r="208" spans="1:23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83"/>
      <c r="K208" s="11"/>
      <c r="L208" s="83"/>
      <c r="M208" s="83"/>
      <c r="N208" s="83"/>
      <c r="O208" s="83"/>
      <c r="P208" s="83"/>
      <c r="Q208" s="83"/>
      <c r="R208" s="11"/>
      <c r="S208" s="11"/>
      <c r="T208" s="11"/>
      <c r="U208" s="11"/>
      <c r="V208" s="11"/>
      <c r="W208" s="11"/>
    </row>
    <row r="209" spans="1:23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83"/>
      <c r="K209" s="11"/>
      <c r="L209" s="83"/>
      <c r="M209" s="83"/>
      <c r="N209" s="83"/>
      <c r="O209" s="83"/>
      <c r="P209" s="83"/>
      <c r="Q209" s="83"/>
      <c r="R209" s="11"/>
      <c r="S209" s="11"/>
      <c r="T209" s="11"/>
      <c r="U209" s="11"/>
      <c r="V209" s="11"/>
      <c r="W209" s="11"/>
    </row>
    <row r="210" spans="1:23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83"/>
      <c r="K210" s="11"/>
      <c r="L210" s="83"/>
      <c r="M210" s="83"/>
      <c r="N210" s="83"/>
      <c r="O210" s="83"/>
      <c r="P210" s="83"/>
      <c r="Q210" s="83"/>
      <c r="R210" s="11"/>
      <c r="S210" s="11"/>
      <c r="T210" s="11"/>
      <c r="U210" s="11"/>
      <c r="V210" s="11"/>
      <c r="W210" s="11"/>
    </row>
    <row r="211" spans="1:23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83"/>
      <c r="K211" s="11"/>
      <c r="L211" s="83"/>
      <c r="M211" s="83"/>
      <c r="N211" s="83"/>
      <c r="O211" s="83"/>
      <c r="P211" s="83"/>
      <c r="Q211" s="83"/>
      <c r="R211" s="11"/>
      <c r="S211" s="11"/>
      <c r="T211" s="11"/>
      <c r="U211" s="11"/>
      <c r="V211" s="11"/>
      <c r="W211" s="11"/>
    </row>
    <row r="212" spans="1:23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83"/>
      <c r="K212" s="11"/>
      <c r="L212" s="83"/>
      <c r="M212" s="83"/>
      <c r="N212" s="83"/>
      <c r="O212" s="83"/>
      <c r="P212" s="83"/>
      <c r="Q212" s="83"/>
      <c r="R212" s="11"/>
      <c r="S212" s="11"/>
      <c r="T212" s="11"/>
      <c r="U212" s="11"/>
      <c r="V212" s="11"/>
      <c r="W212" s="11"/>
    </row>
    <row r="213" spans="1:23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83"/>
      <c r="K213" s="11"/>
      <c r="L213" s="83"/>
      <c r="M213" s="83"/>
      <c r="N213" s="83"/>
      <c r="O213" s="83"/>
      <c r="P213" s="83"/>
      <c r="Q213" s="83"/>
      <c r="R213" s="11"/>
      <c r="S213" s="11"/>
      <c r="T213" s="11"/>
      <c r="U213" s="11"/>
      <c r="V213" s="11"/>
      <c r="W213" s="11"/>
    </row>
    <row r="214" spans="1:23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83"/>
      <c r="K214" s="11"/>
      <c r="L214" s="83"/>
      <c r="M214" s="83"/>
      <c r="N214" s="83"/>
      <c r="O214" s="83"/>
      <c r="P214" s="83"/>
      <c r="Q214" s="83"/>
      <c r="R214" s="11"/>
      <c r="S214" s="11"/>
      <c r="T214" s="11"/>
      <c r="U214" s="11"/>
      <c r="V214" s="11"/>
      <c r="W214" s="11"/>
    </row>
    <row r="215" spans="1:23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83"/>
      <c r="K215" s="11"/>
      <c r="L215" s="83"/>
      <c r="M215" s="83"/>
      <c r="N215" s="83"/>
      <c r="O215" s="83"/>
      <c r="P215" s="83"/>
      <c r="Q215" s="83"/>
      <c r="R215" s="11"/>
      <c r="S215" s="11"/>
      <c r="T215" s="11"/>
      <c r="U215" s="11"/>
      <c r="V215" s="11"/>
      <c r="W215" s="11"/>
    </row>
    <row r="216" spans="1:23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83"/>
      <c r="K216" s="11"/>
      <c r="L216" s="83"/>
      <c r="M216" s="83"/>
      <c r="N216" s="83"/>
      <c r="O216" s="83"/>
      <c r="P216" s="83"/>
      <c r="Q216" s="83"/>
      <c r="R216" s="11"/>
      <c r="S216" s="11"/>
      <c r="T216" s="11"/>
      <c r="U216" s="11"/>
      <c r="V216" s="11"/>
      <c r="W216" s="11"/>
    </row>
    <row r="217" spans="1:23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83"/>
      <c r="K217" s="11"/>
      <c r="L217" s="83"/>
      <c r="M217" s="83"/>
      <c r="N217" s="83"/>
      <c r="O217" s="83"/>
      <c r="P217" s="83"/>
      <c r="Q217" s="83"/>
      <c r="R217" s="11"/>
      <c r="S217" s="11"/>
      <c r="T217" s="11"/>
      <c r="U217" s="11"/>
      <c r="V217" s="11"/>
      <c r="W217" s="11"/>
    </row>
    <row r="218" spans="1:23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83"/>
      <c r="K218" s="11"/>
      <c r="L218" s="83"/>
      <c r="M218" s="83"/>
      <c r="N218" s="83"/>
      <c r="O218" s="83"/>
      <c r="P218" s="83"/>
      <c r="Q218" s="83"/>
      <c r="R218" s="11"/>
      <c r="S218" s="11"/>
      <c r="T218" s="11"/>
      <c r="U218" s="11"/>
      <c r="V218" s="11"/>
      <c r="W218" s="11"/>
    </row>
    <row r="219" spans="1:23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83"/>
      <c r="K219" s="11"/>
      <c r="L219" s="83"/>
      <c r="M219" s="83"/>
      <c r="N219" s="83"/>
      <c r="O219" s="83"/>
      <c r="P219" s="83"/>
      <c r="Q219" s="83"/>
      <c r="R219" s="11"/>
      <c r="S219" s="11"/>
      <c r="T219" s="11"/>
      <c r="U219" s="11"/>
      <c r="V219" s="11"/>
      <c r="W219" s="11"/>
    </row>
    <row r="220" spans="1:23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83"/>
      <c r="K220" s="11"/>
      <c r="L220" s="83"/>
      <c r="M220" s="83"/>
      <c r="N220" s="83"/>
      <c r="O220" s="83"/>
      <c r="P220" s="83"/>
      <c r="Q220" s="83"/>
      <c r="R220" s="11"/>
      <c r="S220" s="11"/>
      <c r="T220" s="11"/>
      <c r="U220" s="11"/>
      <c r="V220" s="11"/>
      <c r="W220" s="11"/>
    </row>
    <row r="221" spans="1:23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83"/>
      <c r="K221" s="11"/>
      <c r="L221" s="83"/>
      <c r="M221" s="83"/>
      <c r="N221" s="83"/>
      <c r="O221" s="83"/>
      <c r="P221" s="83"/>
      <c r="Q221" s="83"/>
      <c r="R221" s="11"/>
      <c r="S221" s="11"/>
      <c r="T221" s="11"/>
      <c r="U221" s="11"/>
      <c r="V221" s="11"/>
      <c r="W221" s="11"/>
    </row>
    <row r="222" spans="1:23" ht="14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83"/>
      <c r="K222" s="11"/>
      <c r="L222" s="83"/>
      <c r="M222" s="83"/>
      <c r="N222" s="83"/>
      <c r="O222" s="83"/>
      <c r="P222" s="83"/>
      <c r="Q222" s="83"/>
      <c r="R222" s="11"/>
      <c r="S222" s="11"/>
      <c r="T222" s="11"/>
      <c r="U222" s="11"/>
      <c r="V222" s="11"/>
      <c r="W222" s="11"/>
    </row>
    <row r="223" spans="1:23" ht="14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83"/>
      <c r="K223" s="11"/>
      <c r="L223" s="83"/>
      <c r="M223" s="83"/>
      <c r="N223" s="83"/>
      <c r="O223" s="83"/>
      <c r="P223" s="83"/>
      <c r="Q223" s="83"/>
      <c r="R223" s="11"/>
      <c r="S223" s="11"/>
      <c r="T223" s="11"/>
      <c r="U223" s="11"/>
      <c r="V223" s="11"/>
      <c r="W223" s="11"/>
    </row>
    <row r="224" spans="1:23" ht="14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83"/>
      <c r="K224" s="11"/>
      <c r="L224" s="83"/>
      <c r="M224" s="83"/>
      <c r="N224" s="83"/>
      <c r="O224" s="83"/>
      <c r="P224" s="83"/>
      <c r="Q224" s="83"/>
      <c r="R224" s="11"/>
      <c r="S224" s="11"/>
      <c r="T224" s="11"/>
      <c r="U224" s="11"/>
      <c r="V224" s="11"/>
      <c r="W224" s="11"/>
    </row>
    <row r="225" spans="1:23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83"/>
      <c r="K225" s="11"/>
      <c r="L225" s="83"/>
      <c r="M225" s="83"/>
      <c r="N225" s="83"/>
      <c r="O225" s="83"/>
      <c r="P225" s="83"/>
      <c r="Q225" s="83"/>
      <c r="R225" s="11"/>
      <c r="S225" s="11"/>
      <c r="T225" s="11"/>
      <c r="U225" s="11"/>
      <c r="V225" s="11"/>
      <c r="W225" s="11"/>
    </row>
    <row r="226" spans="1:23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83"/>
      <c r="K226" s="11"/>
      <c r="L226" s="83"/>
      <c r="M226" s="83"/>
      <c r="N226" s="83"/>
      <c r="O226" s="83"/>
      <c r="P226" s="83"/>
      <c r="Q226" s="83"/>
      <c r="R226" s="11"/>
      <c r="S226" s="11"/>
      <c r="T226" s="11"/>
      <c r="U226" s="11"/>
      <c r="V226" s="11"/>
      <c r="W226" s="11"/>
    </row>
    <row r="227" spans="1:23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83"/>
      <c r="K227" s="11"/>
      <c r="L227" s="83"/>
      <c r="M227" s="83"/>
      <c r="N227" s="83"/>
      <c r="O227" s="83"/>
      <c r="P227" s="83"/>
      <c r="Q227" s="83"/>
      <c r="R227" s="11"/>
      <c r="S227" s="11"/>
      <c r="T227" s="11"/>
      <c r="U227" s="11"/>
      <c r="V227" s="11"/>
      <c r="W227" s="11"/>
    </row>
    <row r="228" spans="1:23" ht="14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83"/>
      <c r="K228" s="11"/>
      <c r="L228" s="83"/>
      <c r="M228" s="83"/>
      <c r="N228" s="83"/>
      <c r="O228" s="83"/>
      <c r="P228" s="83"/>
      <c r="Q228" s="83"/>
      <c r="R228" s="11"/>
      <c r="S228" s="11"/>
      <c r="T228" s="11"/>
      <c r="U228" s="11"/>
      <c r="V228" s="11"/>
      <c r="W228" s="11"/>
    </row>
    <row r="229" spans="1:23" ht="14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83"/>
      <c r="K229" s="11"/>
      <c r="L229" s="83"/>
      <c r="M229" s="83"/>
      <c r="N229" s="83"/>
      <c r="O229" s="83"/>
      <c r="P229" s="83"/>
      <c r="Q229" s="83"/>
      <c r="R229" s="11"/>
      <c r="S229" s="11"/>
      <c r="T229" s="11"/>
      <c r="U229" s="11"/>
      <c r="V229" s="11"/>
      <c r="W229" s="11"/>
    </row>
    <row r="230" spans="1:23" ht="14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83"/>
      <c r="K230" s="11"/>
      <c r="L230" s="83"/>
      <c r="M230" s="83"/>
      <c r="N230" s="83"/>
      <c r="O230" s="83"/>
      <c r="P230" s="83"/>
      <c r="Q230" s="83"/>
      <c r="R230" s="11"/>
      <c r="S230" s="11"/>
      <c r="T230" s="11"/>
      <c r="U230" s="11"/>
      <c r="V230" s="11"/>
      <c r="W230" s="11"/>
    </row>
    <row r="231" spans="1:23" ht="14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83"/>
      <c r="K231" s="11"/>
      <c r="L231" s="83"/>
      <c r="M231" s="83"/>
      <c r="N231" s="83"/>
      <c r="O231" s="83"/>
      <c r="P231" s="83"/>
      <c r="Q231" s="83"/>
      <c r="R231" s="11"/>
      <c r="S231" s="11"/>
      <c r="T231" s="11"/>
      <c r="U231" s="11"/>
      <c r="V231" s="11"/>
      <c r="W231" s="11"/>
    </row>
    <row r="232" spans="1:23" ht="14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83"/>
      <c r="K232" s="11"/>
      <c r="L232" s="83"/>
      <c r="M232" s="83"/>
      <c r="N232" s="83"/>
      <c r="O232" s="83"/>
      <c r="P232" s="83"/>
      <c r="Q232" s="83"/>
      <c r="R232" s="11"/>
      <c r="S232" s="11"/>
      <c r="T232" s="11"/>
      <c r="U232" s="11"/>
      <c r="V232" s="11"/>
      <c r="W232" s="11"/>
    </row>
    <row r="233" spans="1:23" ht="14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83"/>
      <c r="K233" s="11"/>
      <c r="L233" s="83"/>
      <c r="M233" s="83"/>
      <c r="N233" s="83"/>
      <c r="O233" s="83"/>
      <c r="P233" s="83"/>
      <c r="Q233" s="83"/>
      <c r="R233" s="11"/>
      <c r="S233" s="11"/>
      <c r="T233" s="11"/>
      <c r="U233" s="11"/>
      <c r="V233" s="11"/>
      <c r="W233" s="11"/>
    </row>
    <row r="234" spans="1:23" ht="14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83"/>
      <c r="K234" s="11"/>
      <c r="L234" s="83"/>
      <c r="M234" s="83"/>
      <c r="N234" s="83"/>
      <c r="O234" s="83"/>
      <c r="P234" s="83"/>
      <c r="Q234" s="83"/>
      <c r="R234" s="11"/>
      <c r="S234" s="11"/>
      <c r="T234" s="11"/>
      <c r="U234" s="11"/>
      <c r="V234" s="11"/>
      <c r="W234" s="11"/>
    </row>
    <row r="235" spans="1:23" ht="14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83"/>
      <c r="K235" s="11"/>
      <c r="L235" s="83"/>
      <c r="M235" s="83"/>
      <c r="N235" s="83"/>
      <c r="O235" s="83"/>
      <c r="P235" s="83"/>
      <c r="Q235" s="83"/>
      <c r="R235" s="11"/>
      <c r="S235" s="11"/>
      <c r="T235" s="11"/>
      <c r="U235" s="11"/>
      <c r="V235" s="11"/>
      <c r="W235" s="11"/>
    </row>
    <row r="236" spans="1:23" ht="14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83"/>
      <c r="K236" s="11"/>
      <c r="L236" s="83"/>
      <c r="M236" s="83"/>
      <c r="N236" s="83"/>
      <c r="O236" s="83"/>
      <c r="P236" s="83"/>
      <c r="Q236" s="83"/>
      <c r="R236" s="11"/>
      <c r="S236" s="11"/>
      <c r="T236" s="11"/>
      <c r="U236" s="11"/>
      <c r="V236" s="11"/>
      <c r="W236" s="11"/>
    </row>
    <row r="237" spans="1:23" ht="14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83"/>
      <c r="K237" s="11"/>
      <c r="L237" s="83"/>
      <c r="M237" s="83"/>
      <c r="N237" s="83"/>
      <c r="O237" s="83"/>
      <c r="P237" s="83"/>
      <c r="Q237" s="83"/>
      <c r="R237" s="11"/>
      <c r="S237" s="11"/>
      <c r="T237" s="11"/>
      <c r="U237" s="11"/>
      <c r="V237" s="11"/>
      <c r="W237" s="11"/>
    </row>
    <row r="238" spans="1:23" ht="14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83"/>
      <c r="K238" s="11"/>
      <c r="L238" s="83"/>
      <c r="M238" s="83"/>
      <c r="N238" s="83"/>
      <c r="O238" s="83"/>
      <c r="P238" s="83"/>
      <c r="Q238" s="83"/>
      <c r="R238" s="11"/>
      <c r="S238" s="11"/>
      <c r="T238" s="11"/>
      <c r="U238" s="11"/>
      <c r="V238" s="11"/>
      <c r="W238" s="11"/>
    </row>
    <row r="239" spans="1:23" ht="14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83"/>
      <c r="K239" s="11"/>
      <c r="L239" s="83"/>
      <c r="M239" s="83"/>
      <c r="N239" s="83"/>
      <c r="O239" s="83"/>
      <c r="P239" s="83"/>
      <c r="Q239" s="83"/>
      <c r="R239" s="11"/>
      <c r="S239" s="11"/>
      <c r="T239" s="11"/>
      <c r="U239" s="11"/>
      <c r="V239" s="11"/>
      <c r="W239" s="11"/>
    </row>
    <row r="240" spans="1:23" ht="14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83"/>
      <c r="K240" s="11"/>
      <c r="L240" s="83"/>
      <c r="M240" s="83"/>
      <c r="N240" s="83"/>
      <c r="O240" s="83"/>
      <c r="P240" s="83"/>
      <c r="Q240" s="83"/>
      <c r="R240" s="11"/>
      <c r="S240" s="11"/>
      <c r="T240" s="11"/>
      <c r="U240" s="11"/>
      <c r="V240" s="11"/>
      <c r="W240" s="11"/>
    </row>
    <row r="241" spans="1:23" ht="14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83"/>
      <c r="K241" s="11"/>
      <c r="L241" s="83"/>
      <c r="M241" s="83"/>
      <c r="N241" s="83"/>
      <c r="O241" s="83"/>
      <c r="P241" s="83"/>
      <c r="Q241" s="83"/>
      <c r="R241" s="11"/>
      <c r="S241" s="11"/>
      <c r="T241" s="11"/>
      <c r="U241" s="11"/>
      <c r="V241" s="11"/>
      <c r="W241" s="11"/>
    </row>
    <row r="242" spans="1:23" ht="14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83"/>
      <c r="K242" s="11"/>
      <c r="L242" s="83"/>
      <c r="M242" s="83"/>
      <c r="N242" s="83"/>
      <c r="O242" s="83"/>
      <c r="P242" s="83"/>
      <c r="Q242" s="83"/>
      <c r="R242" s="11"/>
      <c r="S242" s="11"/>
      <c r="T242" s="11"/>
      <c r="U242" s="11"/>
      <c r="V242" s="11"/>
      <c r="W242" s="11"/>
    </row>
    <row r="243" spans="1:23" ht="14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83"/>
      <c r="K243" s="11"/>
      <c r="L243" s="83"/>
      <c r="M243" s="83"/>
      <c r="N243" s="83"/>
      <c r="O243" s="83"/>
      <c r="P243" s="83"/>
      <c r="Q243" s="83"/>
      <c r="R243" s="11"/>
      <c r="S243" s="11"/>
      <c r="T243" s="11"/>
      <c r="U243" s="11"/>
      <c r="V243" s="11"/>
      <c r="W243" s="11"/>
    </row>
    <row r="244" spans="1:23" ht="14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83"/>
      <c r="K244" s="11"/>
      <c r="L244" s="83"/>
      <c r="M244" s="83"/>
      <c r="N244" s="83"/>
      <c r="O244" s="83"/>
      <c r="P244" s="83"/>
      <c r="Q244" s="83"/>
      <c r="R244" s="11"/>
      <c r="S244" s="11"/>
      <c r="T244" s="11"/>
      <c r="U244" s="11"/>
      <c r="V244" s="11"/>
      <c r="W244" s="11"/>
    </row>
    <row r="245" spans="1:23" ht="14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83"/>
      <c r="K245" s="11"/>
      <c r="L245" s="83"/>
      <c r="M245" s="83"/>
      <c r="N245" s="83"/>
      <c r="O245" s="83"/>
      <c r="P245" s="83"/>
      <c r="Q245" s="83"/>
      <c r="R245" s="11"/>
      <c r="S245" s="11"/>
      <c r="T245" s="11"/>
      <c r="U245" s="11"/>
      <c r="V245" s="11"/>
      <c r="W245" s="11"/>
    </row>
    <row r="246" spans="1:23" ht="14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83"/>
      <c r="K246" s="11"/>
      <c r="L246" s="83"/>
      <c r="M246" s="83"/>
      <c r="N246" s="83"/>
      <c r="O246" s="83"/>
      <c r="P246" s="83"/>
      <c r="Q246" s="83"/>
      <c r="R246" s="11"/>
      <c r="S246" s="11"/>
      <c r="T246" s="11"/>
      <c r="U246" s="11"/>
      <c r="V246" s="11"/>
      <c r="W246" s="11"/>
    </row>
    <row r="247" spans="1:23" ht="14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83"/>
      <c r="K247" s="11"/>
      <c r="L247" s="83"/>
      <c r="M247" s="83"/>
      <c r="N247" s="83"/>
      <c r="O247" s="83"/>
      <c r="P247" s="83"/>
      <c r="Q247" s="83"/>
      <c r="R247" s="11"/>
      <c r="S247" s="11"/>
      <c r="T247" s="11"/>
      <c r="U247" s="11"/>
      <c r="V247" s="11"/>
      <c r="W247" s="11"/>
    </row>
    <row r="248" spans="1:23" ht="14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83"/>
      <c r="K248" s="11"/>
      <c r="L248" s="83"/>
      <c r="M248" s="83"/>
      <c r="N248" s="83"/>
      <c r="O248" s="83"/>
      <c r="P248" s="83"/>
      <c r="Q248" s="83"/>
      <c r="R248" s="11"/>
      <c r="S248" s="11"/>
      <c r="T248" s="11"/>
      <c r="U248" s="11"/>
      <c r="V248" s="11"/>
      <c r="W248" s="11"/>
    </row>
    <row r="249" spans="1:23" ht="14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83"/>
      <c r="K249" s="11"/>
      <c r="L249" s="83"/>
      <c r="M249" s="83"/>
      <c r="N249" s="83"/>
      <c r="O249" s="83"/>
      <c r="P249" s="83"/>
      <c r="Q249" s="83"/>
      <c r="R249" s="11"/>
      <c r="S249" s="11"/>
      <c r="T249" s="11"/>
      <c r="U249" s="11"/>
      <c r="V249" s="11"/>
      <c r="W249" s="11"/>
    </row>
    <row r="250" spans="1:23" ht="14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83"/>
      <c r="K250" s="11"/>
      <c r="L250" s="83"/>
      <c r="M250" s="83"/>
      <c r="N250" s="83"/>
      <c r="O250" s="83"/>
      <c r="P250" s="83"/>
      <c r="Q250" s="83"/>
      <c r="R250" s="11"/>
      <c r="S250" s="11"/>
      <c r="T250" s="11"/>
      <c r="U250" s="11"/>
      <c r="V250" s="11"/>
      <c r="W250" s="11"/>
    </row>
    <row r="251" spans="1:23" ht="14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83"/>
      <c r="K251" s="11"/>
      <c r="L251" s="83"/>
      <c r="M251" s="83"/>
      <c r="N251" s="83"/>
      <c r="O251" s="83"/>
      <c r="P251" s="83"/>
      <c r="Q251" s="83"/>
      <c r="R251" s="11"/>
      <c r="S251" s="11"/>
      <c r="T251" s="11"/>
      <c r="U251" s="11"/>
      <c r="V251" s="11"/>
      <c r="W251" s="11"/>
    </row>
    <row r="252" spans="1:23" ht="14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83"/>
      <c r="K252" s="11"/>
      <c r="L252" s="83"/>
      <c r="M252" s="83"/>
      <c r="N252" s="83"/>
      <c r="O252" s="83"/>
      <c r="P252" s="83"/>
      <c r="Q252" s="83"/>
      <c r="R252" s="11"/>
      <c r="S252" s="11"/>
      <c r="T252" s="11"/>
      <c r="U252" s="11"/>
      <c r="V252" s="11"/>
      <c r="W252" s="11"/>
    </row>
    <row r="253" spans="1:23" ht="14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83"/>
      <c r="K253" s="11"/>
      <c r="L253" s="83"/>
      <c r="M253" s="83"/>
      <c r="N253" s="83"/>
      <c r="O253" s="83"/>
      <c r="P253" s="83"/>
      <c r="Q253" s="83"/>
      <c r="R253" s="11"/>
      <c r="S253" s="11"/>
      <c r="T253" s="11"/>
      <c r="U253" s="11"/>
      <c r="V253" s="11"/>
      <c r="W253" s="11"/>
    </row>
    <row r="254" spans="1:23" ht="14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83"/>
      <c r="K254" s="11"/>
      <c r="L254" s="83"/>
      <c r="M254" s="83"/>
      <c r="N254" s="83"/>
      <c r="O254" s="83"/>
      <c r="P254" s="83"/>
      <c r="Q254" s="83"/>
      <c r="R254" s="11"/>
      <c r="S254" s="11"/>
      <c r="T254" s="11"/>
      <c r="U254" s="11"/>
      <c r="V254" s="11"/>
      <c r="W254" s="11"/>
    </row>
    <row r="255" spans="1:23" ht="14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83"/>
      <c r="K255" s="11"/>
      <c r="L255" s="83"/>
      <c r="M255" s="83"/>
      <c r="N255" s="83"/>
      <c r="O255" s="83"/>
      <c r="P255" s="83"/>
      <c r="Q255" s="83"/>
      <c r="R255" s="11"/>
      <c r="S255" s="11"/>
      <c r="T255" s="11"/>
      <c r="U255" s="11"/>
      <c r="V255" s="11"/>
      <c r="W255" s="11"/>
    </row>
    <row r="256" spans="1:23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83"/>
      <c r="K256" s="11"/>
      <c r="L256" s="83"/>
      <c r="M256" s="83"/>
      <c r="N256" s="83"/>
      <c r="O256" s="83"/>
      <c r="P256" s="83"/>
      <c r="Q256" s="83"/>
      <c r="R256" s="11"/>
      <c r="S256" s="11"/>
      <c r="T256" s="11"/>
      <c r="U256" s="11"/>
      <c r="V256" s="11"/>
      <c r="W256" s="11"/>
    </row>
    <row r="257" spans="1:23" ht="14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83"/>
      <c r="K257" s="11"/>
      <c r="L257" s="83"/>
      <c r="M257" s="83"/>
      <c r="N257" s="83"/>
      <c r="O257" s="83"/>
      <c r="P257" s="83"/>
      <c r="Q257" s="83"/>
      <c r="R257" s="11"/>
      <c r="S257" s="11"/>
      <c r="T257" s="11"/>
      <c r="U257" s="11"/>
      <c r="V257" s="11"/>
      <c r="W257" s="11"/>
    </row>
    <row r="258" spans="1:23" ht="14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83"/>
      <c r="K258" s="11"/>
      <c r="L258" s="83"/>
      <c r="M258" s="83"/>
      <c r="N258" s="83"/>
      <c r="O258" s="83"/>
      <c r="P258" s="83"/>
      <c r="Q258" s="83"/>
      <c r="R258" s="11"/>
      <c r="S258" s="11"/>
      <c r="T258" s="11"/>
      <c r="U258" s="11"/>
      <c r="V258" s="11"/>
      <c r="W258" s="11"/>
    </row>
    <row r="259" spans="1:23" ht="14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83"/>
      <c r="K259" s="11"/>
      <c r="L259" s="83"/>
      <c r="M259" s="83"/>
      <c r="N259" s="83"/>
      <c r="O259" s="83"/>
      <c r="P259" s="83"/>
      <c r="Q259" s="83"/>
      <c r="R259" s="11"/>
      <c r="S259" s="11"/>
      <c r="T259" s="11"/>
      <c r="U259" s="11"/>
      <c r="V259" s="11"/>
      <c r="W259" s="11"/>
    </row>
    <row r="260" spans="1:23" ht="14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83"/>
      <c r="K260" s="11"/>
      <c r="L260" s="83"/>
      <c r="M260" s="83"/>
      <c r="N260" s="83"/>
      <c r="O260" s="83"/>
      <c r="P260" s="83"/>
      <c r="Q260" s="83"/>
      <c r="R260" s="11"/>
      <c r="S260" s="11"/>
      <c r="T260" s="11"/>
      <c r="U260" s="11"/>
      <c r="V260" s="11"/>
      <c r="W260" s="11"/>
    </row>
    <row r="261" spans="1:23" ht="14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83"/>
      <c r="K261" s="11"/>
      <c r="L261" s="83"/>
      <c r="M261" s="83"/>
      <c r="N261" s="83"/>
      <c r="O261" s="83"/>
      <c r="P261" s="83"/>
      <c r="Q261" s="83"/>
      <c r="R261" s="11"/>
      <c r="S261" s="11"/>
      <c r="T261" s="11"/>
      <c r="U261" s="11"/>
      <c r="V261" s="11"/>
      <c r="W261" s="11"/>
    </row>
    <row r="262" spans="1:23" ht="14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83"/>
      <c r="K262" s="11"/>
      <c r="L262" s="83"/>
      <c r="M262" s="83"/>
      <c r="N262" s="83"/>
      <c r="O262" s="83"/>
      <c r="P262" s="83"/>
      <c r="Q262" s="83"/>
      <c r="R262" s="11"/>
      <c r="S262" s="11"/>
      <c r="T262" s="11"/>
      <c r="U262" s="11"/>
      <c r="V262" s="11"/>
      <c r="W262" s="11"/>
    </row>
    <row r="263" spans="1:23" ht="14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83"/>
      <c r="K263" s="11"/>
      <c r="L263" s="83"/>
      <c r="M263" s="83"/>
      <c r="N263" s="83"/>
      <c r="O263" s="83"/>
      <c r="P263" s="83"/>
      <c r="Q263" s="83"/>
      <c r="R263" s="11"/>
      <c r="S263" s="11"/>
      <c r="T263" s="11"/>
      <c r="U263" s="11"/>
      <c r="V263" s="11"/>
      <c r="W263" s="11"/>
    </row>
    <row r="264" spans="1:23" ht="14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83"/>
      <c r="K264" s="11"/>
      <c r="L264" s="83"/>
      <c r="M264" s="83"/>
      <c r="N264" s="83"/>
      <c r="O264" s="83"/>
      <c r="P264" s="83"/>
      <c r="Q264" s="83"/>
      <c r="R264" s="11"/>
      <c r="S264" s="11"/>
      <c r="T264" s="11"/>
      <c r="U264" s="11"/>
      <c r="V264" s="11"/>
      <c r="W264" s="11"/>
    </row>
    <row r="265" spans="1:23" ht="14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83"/>
      <c r="K265" s="11"/>
      <c r="L265" s="83"/>
      <c r="M265" s="83"/>
      <c r="N265" s="83"/>
      <c r="O265" s="83"/>
      <c r="P265" s="83"/>
      <c r="Q265" s="83"/>
      <c r="R265" s="11"/>
      <c r="S265" s="11"/>
      <c r="T265" s="11"/>
      <c r="U265" s="11"/>
      <c r="V265" s="11"/>
      <c r="W265" s="11"/>
    </row>
    <row r="266" spans="1:23" ht="14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83"/>
      <c r="K266" s="11"/>
      <c r="L266" s="83"/>
      <c r="M266" s="83"/>
      <c r="N266" s="83"/>
      <c r="O266" s="83"/>
      <c r="P266" s="83"/>
      <c r="Q266" s="83"/>
      <c r="R266" s="11"/>
      <c r="S266" s="11"/>
      <c r="T266" s="11"/>
      <c r="U266" s="11"/>
      <c r="V266" s="11"/>
      <c r="W266" s="11"/>
    </row>
    <row r="267" spans="1:23" ht="14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83"/>
      <c r="K267" s="11"/>
      <c r="L267" s="83"/>
      <c r="M267" s="83"/>
      <c r="N267" s="83"/>
      <c r="O267" s="83"/>
      <c r="P267" s="83"/>
      <c r="Q267" s="83"/>
      <c r="R267" s="11"/>
      <c r="S267" s="11"/>
      <c r="T267" s="11"/>
      <c r="U267" s="11"/>
      <c r="V267" s="11"/>
      <c r="W267" s="11"/>
    </row>
    <row r="268" spans="1:23" ht="14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83"/>
      <c r="K268" s="11"/>
      <c r="L268" s="83"/>
      <c r="M268" s="83"/>
      <c r="N268" s="83"/>
      <c r="O268" s="83"/>
      <c r="P268" s="83"/>
      <c r="Q268" s="83"/>
      <c r="R268" s="11"/>
      <c r="S268" s="11"/>
      <c r="T268" s="11"/>
      <c r="U268" s="11"/>
      <c r="V268" s="11"/>
      <c r="W268" s="11"/>
    </row>
    <row r="269" spans="1:23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83"/>
      <c r="K269" s="11"/>
      <c r="L269" s="83"/>
      <c r="M269" s="83"/>
      <c r="N269" s="83"/>
      <c r="O269" s="83"/>
      <c r="P269" s="83"/>
      <c r="Q269" s="83"/>
      <c r="R269" s="11"/>
      <c r="S269" s="11"/>
      <c r="T269" s="11"/>
      <c r="U269" s="11"/>
      <c r="V269" s="11"/>
      <c r="W269" s="11"/>
    </row>
    <row r="270" spans="1:23" ht="14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83"/>
      <c r="K270" s="11"/>
      <c r="L270" s="83"/>
      <c r="M270" s="83"/>
      <c r="N270" s="83"/>
      <c r="O270" s="83"/>
      <c r="P270" s="83"/>
      <c r="Q270" s="83"/>
      <c r="R270" s="11"/>
      <c r="S270" s="11"/>
      <c r="T270" s="11"/>
      <c r="U270" s="11"/>
      <c r="V270" s="11"/>
      <c r="W270" s="11"/>
    </row>
    <row r="271" spans="1:23" ht="14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83"/>
      <c r="K271" s="11"/>
      <c r="L271" s="83"/>
      <c r="M271" s="83"/>
      <c r="N271" s="83"/>
      <c r="O271" s="83"/>
      <c r="P271" s="83"/>
      <c r="Q271" s="83"/>
      <c r="R271" s="11"/>
      <c r="S271" s="11"/>
      <c r="T271" s="11"/>
      <c r="U271" s="11"/>
      <c r="V271" s="11"/>
      <c r="W271" s="11"/>
    </row>
    <row r="272" spans="1:23" ht="14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83"/>
      <c r="K272" s="11"/>
      <c r="L272" s="83"/>
      <c r="M272" s="83"/>
      <c r="N272" s="83"/>
      <c r="O272" s="83"/>
      <c r="P272" s="83"/>
      <c r="Q272" s="83"/>
      <c r="R272" s="11"/>
      <c r="S272" s="11"/>
      <c r="T272" s="11"/>
      <c r="U272" s="11"/>
      <c r="V272" s="11"/>
      <c r="W272" s="11"/>
    </row>
    <row r="273" spans="1:23" ht="14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83"/>
      <c r="K273" s="11"/>
      <c r="L273" s="83"/>
      <c r="M273" s="83"/>
      <c r="N273" s="83"/>
      <c r="O273" s="83"/>
      <c r="P273" s="83"/>
      <c r="Q273" s="83"/>
      <c r="R273" s="11"/>
      <c r="S273" s="11"/>
      <c r="T273" s="11"/>
      <c r="U273" s="11"/>
      <c r="V273" s="11"/>
      <c r="W273" s="11"/>
    </row>
    <row r="274" spans="1:23" ht="14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83"/>
      <c r="K274" s="11"/>
      <c r="L274" s="83"/>
      <c r="M274" s="83"/>
      <c r="N274" s="83"/>
      <c r="O274" s="83"/>
      <c r="P274" s="83"/>
      <c r="Q274" s="83"/>
      <c r="R274" s="11"/>
      <c r="S274" s="11"/>
      <c r="T274" s="11"/>
      <c r="U274" s="11"/>
      <c r="V274" s="11"/>
      <c r="W274" s="11"/>
    </row>
    <row r="275" spans="1:23" ht="14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83"/>
      <c r="K275" s="11"/>
      <c r="L275" s="83"/>
      <c r="M275" s="83"/>
      <c r="N275" s="83"/>
      <c r="O275" s="83"/>
      <c r="P275" s="83"/>
      <c r="Q275" s="83"/>
      <c r="R275" s="11"/>
      <c r="S275" s="11"/>
      <c r="T275" s="11"/>
      <c r="U275" s="11"/>
      <c r="V275" s="11"/>
      <c r="W275" s="11"/>
    </row>
    <row r="276" spans="1:23" ht="14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83"/>
      <c r="K276" s="11"/>
      <c r="L276" s="83"/>
      <c r="M276" s="83"/>
      <c r="N276" s="83"/>
      <c r="O276" s="83"/>
      <c r="P276" s="83"/>
      <c r="Q276" s="83"/>
      <c r="R276" s="11"/>
      <c r="S276" s="11"/>
      <c r="T276" s="11"/>
      <c r="U276" s="11"/>
      <c r="V276" s="11"/>
      <c r="W276" s="11"/>
    </row>
    <row r="277" spans="1:23" ht="14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83"/>
      <c r="K277" s="11"/>
      <c r="L277" s="83"/>
      <c r="M277" s="83"/>
      <c r="N277" s="83"/>
      <c r="O277" s="83"/>
      <c r="P277" s="83"/>
      <c r="Q277" s="83"/>
      <c r="R277" s="11"/>
      <c r="S277" s="11"/>
      <c r="T277" s="11"/>
      <c r="U277" s="11"/>
      <c r="V277" s="11"/>
      <c r="W277" s="11"/>
    </row>
    <row r="278" spans="1:23" ht="14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83"/>
      <c r="K278" s="11"/>
      <c r="L278" s="83"/>
      <c r="M278" s="83"/>
      <c r="N278" s="83"/>
      <c r="O278" s="83"/>
      <c r="P278" s="83"/>
      <c r="Q278" s="83"/>
      <c r="R278" s="11"/>
      <c r="S278" s="11"/>
      <c r="T278" s="11"/>
      <c r="U278" s="11"/>
      <c r="V278" s="11"/>
      <c r="W278" s="11"/>
    </row>
    <row r="279" spans="1:23" ht="14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83"/>
      <c r="K279" s="11"/>
      <c r="L279" s="83"/>
      <c r="M279" s="83"/>
      <c r="N279" s="83"/>
      <c r="O279" s="83"/>
      <c r="P279" s="83"/>
      <c r="Q279" s="83"/>
      <c r="R279" s="11"/>
      <c r="S279" s="11"/>
      <c r="T279" s="11"/>
      <c r="U279" s="11"/>
      <c r="V279" s="11"/>
      <c r="W279" s="11"/>
    </row>
    <row r="280" spans="1:23" ht="14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83"/>
      <c r="K280" s="11"/>
      <c r="L280" s="83"/>
      <c r="M280" s="83"/>
      <c r="N280" s="83"/>
      <c r="O280" s="83"/>
      <c r="P280" s="83"/>
      <c r="Q280" s="83"/>
      <c r="R280" s="11"/>
      <c r="S280" s="11"/>
      <c r="T280" s="11"/>
      <c r="U280" s="11"/>
      <c r="V280" s="11"/>
      <c r="W280" s="11"/>
    </row>
    <row r="281" spans="1:23" ht="14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83"/>
      <c r="K281" s="11"/>
      <c r="L281" s="83"/>
      <c r="M281" s="83"/>
      <c r="N281" s="83"/>
      <c r="O281" s="83"/>
      <c r="P281" s="83"/>
      <c r="Q281" s="83"/>
      <c r="R281" s="11"/>
      <c r="S281" s="11"/>
      <c r="T281" s="11"/>
      <c r="U281" s="11"/>
      <c r="V281" s="11"/>
      <c r="W281" s="11"/>
    </row>
    <row r="282" spans="1:23" ht="14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83"/>
      <c r="K282" s="11"/>
      <c r="L282" s="83"/>
      <c r="M282" s="83"/>
      <c r="N282" s="83"/>
      <c r="O282" s="83"/>
      <c r="P282" s="83"/>
      <c r="Q282" s="83"/>
      <c r="R282" s="11"/>
      <c r="S282" s="11"/>
      <c r="T282" s="11"/>
      <c r="U282" s="11"/>
      <c r="V282" s="11"/>
      <c r="W282" s="11"/>
    </row>
    <row r="283" spans="1:23" ht="14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83"/>
      <c r="K283" s="11"/>
      <c r="L283" s="83"/>
      <c r="M283" s="83"/>
      <c r="N283" s="83"/>
      <c r="O283" s="83"/>
      <c r="P283" s="83"/>
      <c r="Q283" s="83"/>
      <c r="R283" s="11"/>
      <c r="S283" s="11"/>
      <c r="T283" s="11"/>
      <c r="U283" s="11"/>
      <c r="V283" s="11"/>
      <c r="W283" s="11"/>
    </row>
    <row r="284" spans="1:23" ht="14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83"/>
      <c r="K284" s="11"/>
      <c r="L284" s="83"/>
      <c r="M284" s="83"/>
      <c r="N284" s="83"/>
      <c r="O284" s="83"/>
      <c r="P284" s="83"/>
      <c r="Q284" s="83"/>
      <c r="R284" s="11"/>
      <c r="S284" s="11"/>
      <c r="T284" s="11"/>
      <c r="U284" s="11"/>
      <c r="V284" s="11"/>
      <c r="W284" s="11"/>
    </row>
    <row r="285" spans="1:23" ht="14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83"/>
      <c r="K285" s="11"/>
      <c r="L285" s="83"/>
      <c r="M285" s="83"/>
      <c r="N285" s="83"/>
      <c r="O285" s="83"/>
      <c r="P285" s="83"/>
      <c r="Q285" s="83"/>
      <c r="R285" s="11"/>
      <c r="S285" s="11"/>
      <c r="T285" s="11"/>
      <c r="U285" s="11"/>
      <c r="V285" s="11"/>
      <c r="W285" s="11"/>
    </row>
    <row r="286" spans="1:23" ht="14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83"/>
      <c r="K286" s="11"/>
      <c r="L286" s="83"/>
      <c r="M286" s="83"/>
      <c r="N286" s="83"/>
      <c r="O286" s="83"/>
      <c r="P286" s="83"/>
      <c r="Q286" s="83"/>
      <c r="R286" s="11"/>
      <c r="S286" s="11"/>
      <c r="T286" s="11"/>
      <c r="U286" s="11"/>
      <c r="V286" s="11"/>
      <c r="W286" s="11"/>
    </row>
    <row r="287" spans="1:23" ht="14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83"/>
      <c r="K287" s="11"/>
      <c r="L287" s="83"/>
      <c r="M287" s="83"/>
      <c r="N287" s="83"/>
      <c r="O287" s="83"/>
      <c r="P287" s="83"/>
      <c r="Q287" s="83"/>
      <c r="R287" s="11"/>
      <c r="S287" s="11"/>
      <c r="T287" s="11"/>
      <c r="U287" s="11"/>
      <c r="V287" s="11"/>
      <c r="W287" s="11"/>
    </row>
    <row r="288" spans="1:23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mergeCells count="128">
    <mergeCell ref="O5:O8"/>
    <mergeCell ref="R3:U3"/>
    <mergeCell ref="R4:S4"/>
    <mergeCell ref="T4:U4"/>
    <mergeCell ref="Q4:Q8"/>
    <mergeCell ref="R6:U6"/>
    <mergeCell ref="R8:U8"/>
    <mergeCell ref="A10:U10"/>
    <mergeCell ref="A11:U11"/>
    <mergeCell ref="A15:U15"/>
    <mergeCell ref="A16:U16"/>
    <mergeCell ref="A2:U2"/>
    <mergeCell ref="A3:A8"/>
    <mergeCell ref="B3:B8"/>
    <mergeCell ref="C3:I4"/>
    <mergeCell ref="J3:P3"/>
    <mergeCell ref="J4:J8"/>
    <mergeCell ref="I5:I8"/>
    <mergeCell ref="C5:E8"/>
    <mergeCell ref="F5:H8"/>
    <mergeCell ref="C9:E9"/>
    <mergeCell ref="F9:H9"/>
    <mergeCell ref="F12:H12"/>
    <mergeCell ref="A14:B14"/>
    <mergeCell ref="F14:H14"/>
    <mergeCell ref="K4:K8"/>
    <mergeCell ref="L4:L8"/>
    <mergeCell ref="M4:O4"/>
    <mergeCell ref="P4:P8"/>
    <mergeCell ref="M5:M8"/>
    <mergeCell ref="N5:N8"/>
    <mergeCell ref="C50:E50"/>
    <mergeCell ref="A64:B64"/>
    <mergeCell ref="C64:E64"/>
    <mergeCell ref="F64:H64"/>
    <mergeCell ref="A55:U55"/>
    <mergeCell ref="A56:U56"/>
    <mergeCell ref="A57:U57"/>
    <mergeCell ref="A65:U65"/>
    <mergeCell ref="A66:U66"/>
    <mergeCell ref="F50:H50"/>
    <mergeCell ref="F51:H51"/>
    <mergeCell ref="F52:H52"/>
    <mergeCell ref="C67:E67"/>
    <mergeCell ref="F67:H67"/>
    <mergeCell ref="C14:E14"/>
    <mergeCell ref="C31:E31"/>
    <mergeCell ref="F31:H31"/>
    <mergeCell ref="C32:E32"/>
    <mergeCell ref="F32:H32"/>
    <mergeCell ref="C33:E33"/>
    <mergeCell ref="F33:H33"/>
    <mergeCell ref="C37:E37"/>
    <mergeCell ref="C38:E38"/>
    <mergeCell ref="A46:U46"/>
    <mergeCell ref="A47:U47"/>
    <mergeCell ref="C51:E51"/>
    <mergeCell ref="A52:B52"/>
    <mergeCell ref="C52:E52"/>
    <mergeCell ref="A53:U53"/>
    <mergeCell ref="A54:B54"/>
    <mergeCell ref="C54:E54"/>
    <mergeCell ref="F54:H54"/>
    <mergeCell ref="C48:E48"/>
    <mergeCell ref="F48:H48"/>
    <mergeCell ref="C49:E49"/>
    <mergeCell ref="F49:H49"/>
    <mergeCell ref="A41:B41"/>
    <mergeCell ref="C41:E41"/>
    <mergeCell ref="A45:B45"/>
    <mergeCell ref="C45:E45"/>
    <mergeCell ref="F45:H45"/>
    <mergeCell ref="C34:E34"/>
    <mergeCell ref="F34:H34"/>
    <mergeCell ref="C35:E35"/>
    <mergeCell ref="F35:H35"/>
    <mergeCell ref="C36:E36"/>
    <mergeCell ref="F36:H36"/>
    <mergeCell ref="F37:H37"/>
    <mergeCell ref="F38:H38"/>
    <mergeCell ref="F40:H40"/>
    <mergeCell ref="F41:H41"/>
    <mergeCell ref="A42:U42"/>
    <mergeCell ref="A43:U43"/>
    <mergeCell ref="M83:P83"/>
    <mergeCell ref="M84:P84"/>
    <mergeCell ref="F72:H72"/>
    <mergeCell ref="F73:H73"/>
    <mergeCell ref="A75:U75"/>
    <mergeCell ref="A77:U77"/>
    <mergeCell ref="M80:P80"/>
    <mergeCell ref="M81:P81"/>
    <mergeCell ref="M82:P82"/>
    <mergeCell ref="C82:E82"/>
    <mergeCell ref="F82:H82"/>
    <mergeCell ref="C84:E84"/>
    <mergeCell ref="F84:H84"/>
    <mergeCell ref="C78:E78"/>
    <mergeCell ref="F78:H78"/>
    <mergeCell ref="C80:E80"/>
    <mergeCell ref="F80:H80"/>
    <mergeCell ref="L80:L84"/>
    <mergeCell ref="F81:H81"/>
    <mergeCell ref="F83:H83"/>
    <mergeCell ref="A74:B74"/>
    <mergeCell ref="A76:B76"/>
    <mergeCell ref="A81:B81"/>
    <mergeCell ref="C81:E81"/>
    <mergeCell ref="A80:B80"/>
    <mergeCell ref="A82:B82"/>
    <mergeCell ref="A83:B83"/>
    <mergeCell ref="C83:E83"/>
    <mergeCell ref="A78:B78"/>
    <mergeCell ref="A84:B84"/>
    <mergeCell ref="C68:E68"/>
    <mergeCell ref="F68:H68"/>
    <mergeCell ref="C69:E69"/>
    <mergeCell ref="F69:H69"/>
    <mergeCell ref="C70:E70"/>
    <mergeCell ref="F70:H70"/>
    <mergeCell ref="F71:H71"/>
    <mergeCell ref="C76:E76"/>
    <mergeCell ref="F76:H76"/>
    <mergeCell ref="C71:E71"/>
    <mergeCell ref="C72:E72"/>
    <mergeCell ref="C73:E73"/>
    <mergeCell ref="C74:E74"/>
    <mergeCell ref="F74:H74"/>
  </mergeCells>
  <conditionalFormatting sqref="R78:U78">
    <cfRule type="cellIs" dxfId="68" priority="2" operator="notEqual">
      <formula>30</formula>
    </cfRule>
  </conditionalFormatting>
  <conditionalFormatting sqref="R80 T80:U80">
    <cfRule type="cellIs" dxfId="67" priority="3" operator="greaterThan">
      <formula>2</formula>
    </cfRule>
  </conditionalFormatting>
  <conditionalFormatting sqref="P17:P29 P31">
    <cfRule type="cellIs" dxfId="66" priority="4" operator="lessThan">
      <formula>3</formula>
    </cfRule>
  </conditionalFormatting>
  <conditionalFormatting sqref="L71 L12:L13 L68">
    <cfRule type="cellIs" dxfId="65" priority="5" operator="notEqual">
      <formula>M12+N12+O12</formula>
    </cfRule>
  </conditionalFormatting>
  <conditionalFormatting sqref="L31">
    <cfRule type="cellIs" dxfId="64" priority="6" operator="notEqual">
      <formula>M31+N31+O31</formula>
    </cfRule>
  </conditionalFormatting>
  <conditionalFormatting sqref="L33">
    <cfRule type="cellIs" dxfId="63" priority="7" operator="notEqual">
      <formula>M33+N33+O33</formula>
    </cfRule>
  </conditionalFormatting>
  <conditionalFormatting sqref="L34">
    <cfRule type="cellIs" dxfId="62" priority="8" operator="notEqual">
      <formula>M34+N34+O34</formula>
    </cfRule>
  </conditionalFormatting>
  <conditionalFormatting sqref="L35">
    <cfRule type="cellIs" dxfId="61" priority="9" operator="notEqual">
      <formula>M35+N35+O35</formula>
    </cfRule>
  </conditionalFormatting>
  <conditionalFormatting sqref="L36">
    <cfRule type="cellIs" dxfId="60" priority="10" operator="notEqual">
      <formula>M36+N36+O36</formula>
    </cfRule>
  </conditionalFormatting>
  <conditionalFormatting sqref="L37">
    <cfRule type="cellIs" dxfId="59" priority="11" operator="notEqual">
      <formula>M37+N37+O37</formula>
    </cfRule>
  </conditionalFormatting>
  <conditionalFormatting sqref="L38:L39">
    <cfRule type="cellIs" dxfId="58" priority="12" operator="notEqual">
      <formula>M38+N38+O38</formula>
    </cfRule>
  </conditionalFormatting>
  <conditionalFormatting sqref="L40">
    <cfRule type="cellIs" dxfId="57" priority="13" operator="notEqual">
      <formula>M40+N40+O40</formula>
    </cfRule>
  </conditionalFormatting>
  <conditionalFormatting sqref="L44">
    <cfRule type="cellIs" dxfId="56" priority="14" operator="notEqual">
      <formula>M44+N44+O44</formula>
    </cfRule>
  </conditionalFormatting>
  <conditionalFormatting sqref="L48">
    <cfRule type="cellIs" dxfId="55" priority="15" operator="notEqual">
      <formula>M48+N48+O48</formula>
    </cfRule>
  </conditionalFormatting>
  <conditionalFormatting sqref="L49">
    <cfRule type="cellIs" dxfId="54" priority="16" operator="notEqual">
      <formula>M49+N49+O49</formula>
    </cfRule>
  </conditionalFormatting>
  <conditionalFormatting sqref="L50">
    <cfRule type="cellIs" dxfId="53" priority="17" operator="notEqual">
      <formula>M50+N50+O50</formula>
    </cfRule>
  </conditionalFormatting>
  <conditionalFormatting sqref="L51">
    <cfRule type="cellIs" dxfId="52" priority="18" operator="notEqual">
      <formula>M51+N51+O51</formula>
    </cfRule>
  </conditionalFormatting>
  <conditionalFormatting sqref="L58">
    <cfRule type="cellIs" dxfId="51" priority="19" operator="notEqual">
      <formula>M58+N58+O58</formula>
    </cfRule>
  </conditionalFormatting>
  <conditionalFormatting sqref="L59">
    <cfRule type="cellIs" dxfId="50" priority="20" operator="notEqual">
      <formula>M59+N59+O59</formula>
    </cfRule>
  </conditionalFormatting>
  <conditionalFormatting sqref="L60">
    <cfRule type="cellIs" dxfId="49" priority="21" operator="notEqual">
      <formula>M60+N60+O60</formula>
    </cfRule>
  </conditionalFormatting>
  <conditionalFormatting sqref="L61">
    <cfRule type="cellIs" dxfId="48" priority="22" operator="notEqual">
      <formula>M61+N61+O61</formula>
    </cfRule>
  </conditionalFormatting>
  <conditionalFormatting sqref="L62">
    <cfRule type="cellIs" dxfId="47" priority="23" operator="notEqual">
      <formula>M62+N62+O62</formula>
    </cfRule>
  </conditionalFormatting>
  <conditionalFormatting sqref="L63">
    <cfRule type="cellIs" dxfId="46" priority="24" operator="notEqual">
      <formula>M63+N63+O63</formula>
    </cfRule>
  </conditionalFormatting>
  <conditionalFormatting sqref="L67">
    <cfRule type="cellIs" dxfId="45" priority="25" operator="notEqual">
      <formula>M67+N67+O67</formula>
    </cfRule>
  </conditionalFormatting>
  <conditionalFormatting sqref="L69">
    <cfRule type="cellIs" dxfId="44" priority="26" operator="notEqual">
      <formula>M69+N69+O69</formula>
    </cfRule>
  </conditionalFormatting>
  <conditionalFormatting sqref="L70">
    <cfRule type="cellIs" dxfId="43" priority="27" operator="notEqual">
      <formula>M70+N70+O70</formula>
    </cfRule>
  </conditionalFormatting>
  <conditionalFormatting sqref="L73">
    <cfRule type="cellIs" dxfId="42" priority="28" operator="notEqual">
      <formula>M73+N73+O73</formula>
    </cfRule>
  </conditionalFormatting>
  <conditionalFormatting sqref="K12:K13">
    <cfRule type="cellIs" dxfId="41" priority="29" operator="lessThan">
      <formula>3</formula>
    </cfRule>
  </conditionalFormatting>
  <conditionalFormatting sqref="K17">
    <cfRule type="cellIs" dxfId="40" priority="30" operator="lessThan">
      <formula>3</formula>
    </cfRule>
  </conditionalFormatting>
  <conditionalFormatting sqref="K18">
    <cfRule type="cellIs" dxfId="39" priority="31" operator="lessThan">
      <formula>3</formula>
    </cfRule>
  </conditionalFormatting>
  <conditionalFormatting sqref="K19:K22 K24:K29">
    <cfRule type="cellIs" dxfId="38" priority="32" operator="lessThan">
      <formula>3</formula>
    </cfRule>
  </conditionalFormatting>
  <conditionalFormatting sqref="K31">
    <cfRule type="cellIs" dxfId="37" priority="33" operator="lessThan">
      <formula>3</formula>
    </cfRule>
  </conditionalFormatting>
  <conditionalFormatting sqref="K32">
    <cfRule type="cellIs" dxfId="36" priority="34" operator="lessThan">
      <formula>3</formula>
    </cfRule>
  </conditionalFormatting>
  <conditionalFormatting sqref="K33">
    <cfRule type="cellIs" dxfId="35" priority="35" operator="lessThan">
      <formula>3</formula>
    </cfRule>
  </conditionalFormatting>
  <conditionalFormatting sqref="K34">
    <cfRule type="cellIs" dxfId="34" priority="36" operator="lessThan">
      <formula>3</formula>
    </cfRule>
  </conditionalFormatting>
  <conditionalFormatting sqref="K35">
    <cfRule type="cellIs" dxfId="33" priority="37" operator="lessThan">
      <formula>3</formula>
    </cfRule>
  </conditionalFormatting>
  <conditionalFormatting sqref="K36">
    <cfRule type="cellIs" dxfId="32" priority="38" operator="lessThan">
      <formula>3</formula>
    </cfRule>
  </conditionalFormatting>
  <conditionalFormatting sqref="K37">
    <cfRule type="cellIs" dxfId="31" priority="39" operator="lessThan">
      <formula>3</formula>
    </cfRule>
  </conditionalFormatting>
  <conditionalFormatting sqref="K38:K39">
    <cfRule type="cellIs" dxfId="30" priority="40" operator="lessThan">
      <formula>3</formula>
    </cfRule>
  </conditionalFormatting>
  <conditionalFormatting sqref="K40">
    <cfRule type="cellIs" dxfId="29" priority="41" operator="lessThan">
      <formula>3</formula>
    </cfRule>
  </conditionalFormatting>
  <conditionalFormatting sqref="K48">
    <cfRule type="cellIs" dxfId="28" priority="42" operator="lessThan">
      <formula>3</formula>
    </cfRule>
  </conditionalFormatting>
  <conditionalFormatting sqref="K49">
    <cfRule type="cellIs" dxfId="27" priority="43" operator="lessThan">
      <formula>3</formula>
    </cfRule>
  </conditionalFormatting>
  <conditionalFormatting sqref="K50">
    <cfRule type="cellIs" dxfId="26" priority="44" operator="lessThan">
      <formula>3</formula>
    </cfRule>
  </conditionalFormatting>
  <conditionalFormatting sqref="K51">
    <cfRule type="cellIs" dxfId="25" priority="45" operator="lessThan">
      <formula>3</formula>
    </cfRule>
  </conditionalFormatting>
  <conditionalFormatting sqref="K67">
    <cfRule type="cellIs" dxfId="24" priority="46" operator="lessThan">
      <formula>3</formula>
    </cfRule>
  </conditionalFormatting>
  <conditionalFormatting sqref="K69">
    <cfRule type="cellIs" dxfId="23" priority="47" operator="lessThan">
      <formula>3</formula>
    </cfRule>
  </conditionalFormatting>
  <conditionalFormatting sqref="K70">
    <cfRule type="cellIs" dxfId="22" priority="48" operator="lessThan">
      <formula>3</formula>
    </cfRule>
  </conditionalFormatting>
  <conditionalFormatting sqref="K71">
    <cfRule type="cellIs" dxfId="21" priority="49" operator="lessThan">
      <formula>3</formula>
    </cfRule>
  </conditionalFormatting>
  <conditionalFormatting sqref="K73">
    <cfRule type="cellIs" dxfId="20" priority="50" operator="lessThan">
      <formula>3</formula>
    </cfRule>
  </conditionalFormatting>
  <conditionalFormatting sqref="R84">
    <cfRule type="cellIs" dxfId="19" priority="51" operator="greaterThan">
      <formula>8</formula>
    </cfRule>
  </conditionalFormatting>
  <conditionalFormatting sqref="S84">
    <cfRule type="cellIs" dxfId="18" priority="52" operator="greaterThan">
      <formula>8</formula>
    </cfRule>
  </conditionalFormatting>
  <conditionalFormatting sqref="T84">
    <cfRule type="cellIs" dxfId="17" priority="53" operator="greaterThan">
      <formula>8</formula>
    </cfRule>
  </conditionalFormatting>
  <conditionalFormatting sqref="U84">
    <cfRule type="cellIs" dxfId="16" priority="54" operator="greaterThan">
      <formula>8</formula>
    </cfRule>
  </conditionalFormatting>
  <conditionalFormatting sqref="P34">
    <cfRule type="cellIs" dxfId="15" priority="55" operator="lessThan">
      <formula>3</formula>
    </cfRule>
  </conditionalFormatting>
  <conditionalFormatting sqref="P32 P35 P37">
    <cfRule type="cellIs" dxfId="14" priority="56" operator="lessThan">
      <formula>3</formula>
    </cfRule>
  </conditionalFormatting>
  <conditionalFormatting sqref="P33 P36 P38:P40">
    <cfRule type="cellIs" dxfId="13" priority="57" operator="lessThan">
      <formula>3</formula>
    </cfRule>
  </conditionalFormatting>
  <conditionalFormatting sqref="K58">
    <cfRule type="cellIs" dxfId="12" priority="58" operator="notEqual">
      <formula>L58+M58+N58</formula>
    </cfRule>
  </conditionalFormatting>
  <conditionalFormatting sqref="K59">
    <cfRule type="cellIs" dxfId="11" priority="59" operator="notEqual">
      <formula>L59+M59+N59</formula>
    </cfRule>
  </conditionalFormatting>
  <conditionalFormatting sqref="K60">
    <cfRule type="cellIs" dxfId="10" priority="60" operator="notEqual">
      <formula>L60+M60+N60</formula>
    </cfRule>
  </conditionalFormatting>
  <conditionalFormatting sqref="K61">
    <cfRule type="cellIs" dxfId="9" priority="61" operator="notEqual">
      <formula>L61+M61+N61</formula>
    </cfRule>
  </conditionalFormatting>
  <conditionalFormatting sqref="K62">
    <cfRule type="cellIs" dxfId="8" priority="62" operator="notEqual">
      <formula>L62+M62+N62</formula>
    </cfRule>
  </conditionalFormatting>
  <conditionalFormatting sqref="K63">
    <cfRule type="cellIs" dxfId="7" priority="63" operator="notEqual">
      <formula>L63+M63+N63</formula>
    </cfRule>
  </conditionalFormatting>
  <conditionalFormatting sqref="K30">
    <cfRule type="cellIs" dxfId="6" priority="64" operator="notEqual">
      <formula>L30+M30+N30</formula>
    </cfRule>
  </conditionalFormatting>
  <conditionalFormatting sqref="J30">
    <cfRule type="cellIs" dxfId="5" priority="65" operator="notEqual">
      <formula>K30+L30+M30</formula>
    </cfRule>
  </conditionalFormatting>
  <conditionalFormatting sqref="K68">
    <cfRule type="cellIs" dxfId="4" priority="67" operator="lessThan">
      <formula>3</formula>
    </cfRule>
  </conditionalFormatting>
  <conditionalFormatting sqref="L72">
    <cfRule type="cellIs" dxfId="3" priority="68" operator="notEqual">
      <formula>M72+N72+O72</formula>
    </cfRule>
  </conditionalFormatting>
  <conditionalFormatting sqref="K72">
    <cfRule type="cellIs" dxfId="2" priority="69" operator="lessThan">
      <formula>3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opLeftCell="A4" workbookViewId="0">
      <selection activeCell="H8" sqref="H8"/>
    </sheetView>
  </sheetViews>
  <sheetFormatPr defaultColWidth="14.44140625" defaultRowHeight="15" customHeight="1"/>
  <cols>
    <col min="1" max="21" width="8.6640625" customWidth="1"/>
    <col min="22" max="26" width="8" customWidth="1"/>
  </cols>
  <sheetData>
    <row r="1" spans="1:26" ht="409.5" customHeight="1"/>
    <row r="2" spans="1:26" ht="19.5" customHeight="1">
      <c r="A2" s="321" t="s">
        <v>148</v>
      </c>
      <c r="B2" s="257"/>
      <c r="C2" s="257"/>
      <c r="D2" s="257"/>
      <c r="E2" s="84"/>
      <c r="F2" s="84"/>
      <c r="G2" s="84"/>
      <c r="H2" s="85"/>
      <c r="I2" s="86"/>
      <c r="J2" s="86"/>
      <c r="K2" s="87"/>
      <c r="L2" s="86"/>
      <c r="M2" s="321" t="s">
        <v>149</v>
      </c>
      <c r="N2" s="257"/>
      <c r="O2" s="257"/>
      <c r="P2" s="257"/>
      <c r="Q2" s="86"/>
      <c r="R2" s="86"/>
      <c r="S2" s="86"/>
      <c r="T2" s="86"/>
      <c r="U2" s="86"/>
      <c r="V2" s="84"/>
      <c r="W2" s="84"/>
      <c r="X2" s="84"/>
      <c r="Y2" s="84"/>
      <c r="Z2" s="84"/>
    </row>
    <row r="3" spans="1:26" ht="16.5" customHeight="1">
      <c r="A3" s="322" t="s">
        <v>150</v>
      </c>
      <c r="B3" s="324" t="s">
        <v>151</v>
      </c>
      <c r="C3" s="250"/>
      <c r="D3" s="250"/>
      <c r="E3" s="250"/>
      <c r="F3" s="250"/>
      <c r="G3" s="307"/>
      <c r="H3" s="325" t="s">
        <v>152</v>
      </c>
      <c r="I3" s="327" t="s">
        <v>153</v>
      </c>
      <c r="J3" s="254"/>
      <c r="K3" s="269"/>
      <c r="L3" s="86"/>
      <c r="M3" s="328" t="s">
        <v>154</v>
      </c>
      <c r="N3" s="307"/>
      <c r="O3" s="306" t="s">
        <v>155</v>
      </c>
      <c r="P3" s="250"/>
      <c r="Q3" s="250"/>
      <c r="R3" s="250"/>
      <c r="S3" s="250"/>
      <c r="T3" s="307"/>
      <c r="U3" s="310" t="s">
        <v>152</v>
      </c>
      <c r="V3" s="84"/>
      <c r="W3" s="84"/>
      <c r="X3" s="84"/>
      <c r="Y3" s="84"/>
      <c r="Z3" s="84"/>
    </row>
    <row r="4" spans="1:26" ht="16.5" customHeight="1">
      <c r="A4" s="259"/>
      <c r="B4" s="280"/>
      <c r="C4" s="210"/>
      <c r="D4" s="210"/>
      <c r="E4" s="210"/>
      <c r="F4" s="210"/>
      <c r="G4" s="276"/>
      <c r="H4" s="288"/>
      <c r="I4" s="329" t="s">
        <v>156</v>
      </c>
      <c r="J4" s="330" t="s">
        <v>157</v>
      </c>
      <c r="K4" s="331"/>
      <c r="L4" s="86"/>
      <c r="M4" s="275"/>
      <c r="N4" s="276"/>
      <c r="O4" s="280"/>
      <c r="P4" s="210"/>
      <c r="Q4" s="210"/>
      <c r="R4" s="210"/>
      <c r="S4" s="210"/>
      <c r="T4" s="276"/>
      <c r="U4" s="311"/>
      <c r="V4" s="84"/>
      <c r="W4" s="84"/>
      <c r="X4" s="84"/>
      <c r="Y4" s="84"/>
      <c r="Z4" s="84"/>
    </row>
    <row r="5" spans="1:26" ht="27" customHeight="1">
      <c r="A5" s="323"/>
      <c r="B5" s="308"/>
      <c r="C5" s="215"/>
      <c r="D5" s="215"/>
      <c r="E5" s="215"/>
      <c r="F5" s="215"/>
      <c r="G5" s="309"/>
      <c r="H5" s="326"/>
      <c r="I5" s="326"/>
      <c r="J5" s="308"/>
      <c r="K5" s="267"/>
      <c r="L5" s="86"/>
      <c r="M5" s="266"/>
      <c r="N5" s="309"/>
      <c r="O5" s="308"/>
      <c r="P5" s="215"/>
      <c r="Q5" s="215"/>
      <c r="R5" s="215"/>
      <c r="S5" s="215"/>
      <c r="T5" s="309"/>
      <c r="U5" s="267"/>
      <c r="V5" s="84"/>
      <c r="W5" s="84"/>
      <c r="X5" s="84"/>
      <c r="Y5" s="84"/>
      <c r="Z5" s="84"/>
    </row>
    <row r="6" spans="1:26" ht="30" customHeight="1">
      <c r="A6" s="88" t="str">
        <f>ЗМІСТ!A48</f>
        <v>ОК. 14</v>
      </c>
      <c r="B6" s="319" t="str">
        <f>ЗМІСТ!B48</f>
        <v>Проектно-технологічна практика</v>
      </c>
      <c r="C6" s="213"/>
      <c r="D6" s="213"/>
      <c r="E6" s="213"/>
      <c r="F6" s="213"/>
      <c r="G6" s="227"/>
      <c r="H6" s="89">
        <v>3</v>
      </c>
      <c r="I6" s="90">
        <f>ROUNDDOWN(SUM(ЗМІСТ!R48:U48)/1.5,0)</f>
        <v>2</v>
      </c>
      <c r="J6" s="320"/>
      <c r="K6" s="305"/>
      <c r="L6" s="86"/>
      <c r="M6" s="332" t="s">
        <v>158</v>
      </c>
      <c r="N6" s="274"/>
      <c r="O6" s="312" t="s">
        <v>159</v>
      </c>
      <c r="P6" s="273"/>
      <c r="Q6" s="273"/>
      <c r="R6" s="273"/>
      <c r="S6" s="273"/>
      <c r="T6" s="274"/>
      <c r="U6" s="313">
        <v>4</v>
      </c>
      <c r="V6" s="84"/>
      <c r="W6" s="84"/>
      <c r="X6" s="84"/>
      <c r="Y6" s="84"/>
      <c r="Z6" s="84"/>
    </row>
    <row r="7" spans="1:26" ht="30" customHeight="1">
      <c r="A7" s="88" t="str">
        <f>ЗМІСТ!A49</f>
        <v>ОК. 15</v>
      </c>
      <c r="B7" s="319" t="str">
        <f>ЗМІСТ!B49</f>
        <v>Переддипломна практика</v>
      </c>
      <c r="C7" s="213"/>
      <c r="D7" s="213"/>
      <c r="E7" s="213"/>
      <c r="F7" s="213"/>
      <c r="G7" s="227"/>
      <c r="H7" s="89">
        <v>4</v>
      </c>
      <c r="I7" s="90">
        <v>3</v>
      </c>
      <c r="J7" s="320"/>
      <c r="K7" s="305"/>
      <c r="L7" s="86"/>
      <c r="M7" s="275"/>
      <c r="N7" s="276"/>
      <c r="O7" s="280"/>
      <c r="P7" s="210"/>
      <c r="Q7" s="210"/>
      <c r="R7" s="210"/>
      <c r="S7" s="210"/>
      <c r="T7" s="276"/>
      <c r="U7" s="262"/>
      <c r="V7" s="84"/>
      <c r="W7" s="84"/>
      <c r="X7" s="84"/>
      <c r="Y7" s="84"/>
      <c r="Z7" s="84"/>
    </row>
    <row r="8" spans="1:26" ht="30" customHeight="1">
      <c r="A8" s="88" t="str">
        <f>ЗМІСТ!A50</f>
        <v>ОК. 16</v>
      </c>
      <c r="B8" s="319" t="str">
        <f>ЗМІСТ!B50</f>
        <v>Виробнича  практика</v>
      </c>
      <c r="C8" s="213"/>
      <c r="D8" s="213"/>
      <c r="E8" s="213"/>
      <c r="F8" s="213"/>
      <c r="G8" s="227"/>
      <c r="H8" s="89">
        <v>3</v>
      </c>
      <c r="I8" s="90">
        <v>3</v>
      </c>
      <c r="J8" s="320"/>
      <c r="K8" s="305"/>
      <c r="L8" s="86"/>
      <c r="M8" s="275"/>
      <c r="N8" s="276"/>
      <c r="O8" s="280"/>
      <c r="P8" s="210"/>
      <c r="Q8" s="210"/>
      <c r="R8" s="210"/>
      <c r="S8" s="210"/>
      <c r="T8" s="276"/>
      <c r="U8" s="262"/>
      <c r="V8" s="84"/>
      <c r="W8" s="84"/>
      <c r="X8" s="84"/>
      <c r="Y8" s="84"/>
      <c r="Z8" s="84"/>
    </row>
    <row r="9" spans="1:26" ht="30" customHeight="1">
      <c r="A9" s="88" t="str">
        <f>ЗМІСТ!A51</f>
        <v>ОК. 17</v>
      </c>
      <c r="B9" s="319" t="str">
        <f>ЗМІСТ!B51</f>
        <v>Підготовка і захист кваліфікаціної роботи</v>
      </c>
      <c r="C9" s="213"/>
      <c r="D9" s="213"/>
      <c r="E9" s="213"/>
      <c r="F9" s="213"/>
      <c r="G9" s="227"/>
      <c r="H9" s="89">
        <f>ЗМІСТ!G51</f>
        <v>0</v>
      </c>
      <c r="I9" s="90">
        <f>ROUNDDOWN(SUM(ЗМІСТ!R51:U51)/1.5,0)</f>
        <v>5</v>
      </c>
      <c r="J9" s="320"/>
      <c r="K9" s="305"/>
      <c r="L9" s="86"/>
      <c r="M9" s="275"/>
      <c r="N9" s="276"/>
      <c r="O9" s="280"/>
      <c r="P9" s="210"/>
      <c r="Q9" s="210"/>
      <c r="R9" s="210"/>
      <c r="S9" s="210"/>
      <c r="T9" s="276"/>
      <c r="U9" s="262"/>
      <c r="V9" s="84"/>
      <c r="W9" s="84"/>
      <c r="X9" s="84"/>
      <c r="Y9" s="84"/>
      <c r="Z9" s="84"/>
    </row>
    <row r="10" spans="1:26" ht="12.75" customHeight="1"/>
    <row r="11" spans="1:26" ht="12.75" customHeight="1"/>
    <row r="12" spans="1:26" ht="19.5" customHeight="1">
      <c r="A12" s="316" t="s">
        <v>160</v>
      </c>
      <c r="B12" s="257"/>
      <c r="C12" s="257"/>
      <c r="D12" s="257"/>
    </row>
    <row r="13" spans="1:26" ht="24.75" customHeight="1">
      <c r="A13" s="317" t="s">
        <v>161</v>
      </c>
      <c r="B13" s="254"/>
      <c r="C13" s="254"/>
      <c r="D13" s="254"/>
      <c r="E13" s="254"/>
      <c r="F13" s="254"/>
      <c r="G13" s="254"/>
      <c r="H13" s="286"/>
      <c r="I13" s="91" t="s">
        <v>162</v>
      </c>
      <c r="J13" s="91" t="s">
        <v>163</v>
      </c>
      <c r="K13" s="91" t="s">
        <v>164</v>
      </c>
      <c r="L13" s="91" t="s">
        <v>165</v>
      </c>
      <c r="M13" s="91"/>
      <c r="N13" s="91"/>
      <c r="O13" s="91"/>
      <c r="P13" s="91"/>
      <c r="Q13" s="314" t="s">
        <v>166</v>
      </c>
      <c r="R13" s="254"/>
      <c r="S13" s="254"/>
      <c r="T13" s="254"/>
      <c r="U13" s="269"/>
    </row>
    <row r="14" spans="1:26" ht="24.75" customHeight="1">
      <c r="A14" s="301" t="s">
        <v>167</v>
      </c>
      <c r="B14" s="213"/>
      <c r="C14" s="213"/>
      <c r="D14" s="213"/>
      <c r="E14" s="213"/>
      <c r="F14" s="213"/>
      <c r="G14" s="213"/>
      <c r="H14" s="227"/>
      <c r="I14" s="92">
        <f>ЗМІСТ!R7</f>
        <v>15</v>
      </c>
      <c r="J14" s="92">
        <f>ЗМІСТ!S7</f>
        <v>15</v>
      </c>
      <c r="K14" s="92">
        <f>ЗМІСТ!T7</f>
        <v>15</v>
      </c>
      <c r="L14" s="92">
        <f>ЗМІСТ!U7</f>
        <v>15</v>
      </c>
      <c r="M14" s="92"/>
      <c r="N14" s="92"/>
      <c r="O14" s="92"/>
      <c r="P14" s="92"/>
      <c r="Q14" s="315">
        <f t="shared" ref="Q14:Q16" si="0">SUM(I14:P14)</f>
        <v>60</v>
      </c>
      <c r="R14" s="213"/>
      <c r="S14" s="213"/>
      <c r="T14" s="213"/>
      <c r="U14" s="305"/>
    </row>
    <row r="15" spans="1:26" ht="24.75" customHeight="1">
      <c r="A15" s="301" t="s">
        <v>168</v>
      </c>
      <c r="B15" s="213"/>
      <c r="C15" s="213"/>
      <c r="D15" s="213"/>
      <c r="E15" s="213"/>
      <c r="F15" s="213"/>
      <c r="G15" s="213"/>
      <c r="H15" s="227"/>
      <c r="I15" s="92">
        <f>I14-ROUNDDOWN(SUM(ЗМІСТ!R48:R51)/1.5,0)</f>
        <v>15</v>
      </c>
      <c r="J15" s="92">
        <v>12</v>
      </c>
      <c r="K15" s="92">
        <v>12</v>
      </c>
      <c r="L15" s="92">
        <f>L14-ROUNDDOWN(SUM(ЗМІСТ!U48:U51)/1.5,0)</f>
        <v>7</v>
      </c>
      <c r="M15" s="92"/>
      <c r="N15" s="92"/>
      <c r="O15" s="92"/>
      <c r="P15" s="92"/>
      <c r="Q15" s="315">
        <f t="shared" si="0"/>
        <v>46</v>
      </c>
      <c r="R15" s="213"/>
      <c r="S15" s="213"/>
      <c r="T15" s="213"/>
      <c r="U15" s="305"/>
    </row>
    <row r="16" spans="1:26" ht="24.75" customHeight="1">
      <c r="A16" s="301" t="s">
        <v>169</v>
      </c>
      <c r="B16" s="213"/>
      <c r="C16" s="213"/>
      <c r="D16" s="213"/>
      <c r="E16" s="213"/>
      <c r="F16" s="213"/>
      <c r="G16" s="213"/>
      <c r="H16" s="227"/>
      <c r="I16" s="93">
        <f>10*(30-SUM(ЗМІСТ!R48:R51)-SUM(ЗМІСТ!R44))</f>
        <v>270</v>
      </c>
      <c r="J16" s="93">
        <f>10*(30-SUM(ЗМІСТ!S48:S51)-SUM(ЗМІСТ!S44))</f>
        <v>300</v>
      </c>
      <c r="K16" s="93">
        <f>10*(30-SUM(ЗМІСТ!T48:T51)-SUM(ЗМІСТ!T44))</f>
        <v>220</v>
      </c>
      <c r="L16" s="93">
        <f>10*(30-SUM(ЗМІСТ!U48:U51)-SUM(ЗМІСТ!U44))</f>
        <v>170</v>
      </c>
      <c r="M16" s="93"/>
      <c r="N16" s="93"/>
      <c r="O16" s="93"/>
      <c r="P16" s="93"/>
      <c r="Q16" s="315">
        <f t="shared" si="0"/>
        <v>960</v>
      </c>
      <c r="R16" s="213"/>
      <c r="S16" s="213"/>
      <c r="T16" s="213"/>
      <c r="U16" s="305"/>
    </row>
    <row r="17" spans="1:26" ht="24.75" customHeight="1">
      <c r="A17" s="301" t="s">
        <v>170</v>
      </c>
      <c r="B17" s="213"/>
      <c r="C17" s="213"/>
      <c r="D17" s="213"/>
      <c r="E17" s="213"/>
      <c r="F17" s="213"/>
      <c r="G17" s="213"/>
      <c r="H17" s="227"/>
      <c r="I17" s="94">
        <f t="shared" ref="I17:L17" si="1">I16/I14</f>
        <v>18</v>
      </c>
      <c r="J17" s="94">
        <f t="shared" si="1"/>
        <v>20</v>
      </c>
      <c r="K17" s="94">
        <f t="shared" si="1"/>
        <v>14.666666666666666</v>
      </c>
      <c r="L17" s="94">
        <f t="shared" si="1"/>
        <v>11.333333333333334</v>
      </c>
      <c r="M17" s="94"/>
      <c r="N17" s="94"/>
      <c r="O17" s="94"/>
      <c r="P17" s="94"/>
      <c r="Q17" s="304"/>
      <c r="R17" s="213"/>
      <c r="S17" s="213"/>
      <c r="T17" s="213"/>
      <c r="U17" s="305"/>
    </row>
    <row r="18" spans="1:26" ht="24.75" customHeight="1">
      <c r="A18" s="226" t="s">
        <v>171</v>
      </c>
      <c r="B18" s="213"/>
      <c r="C18" s="213"/>
      <c r="D18" s="213"/>
      <c r="E18" s="213"/>
      <c r="F18" s="213"/>
      <c r="G18" s="213"/>
      <c r="H18" s="227"/>
      <c r="I18" s="94">
        <f>ЗМІСТ!R78</f>
        <v>30</v>
      </c>
      <c r="J18" s="94">
        <f>ЗМІСТ!S78</f>
        <v>30</v>
      </c>
      <c r="K18" s="94">
        <f>ЗМІСТ!T78</f>
        <v>30</v>
      </c>
      <c r="L18" s="94">
        <f>ЗМІСТ!U78</f>
        <v>30</v>
      </c>
      <c r="M18" s="94"/>
      <c r="N18" s="94"/>
      <c r="O18" s="94"/>
      <c r="P18" s="94"/>
      <c r="Q18" s="318">
        <f t="shared" ref="Q18:Q22" si="2">SUM(I18:P18)</f>
        <v>120</v>
      </c>
      <c r="R18" s="213"/>
      <c r="S18" s="213"/>
      <c r="T18" s="213"/>
      <c r="U18" s="305"/>
    </row>
    <row r="19" spans="1:26" ht="24.75" customHeight="1">
      <c r="A19" s="301" t="s">
        <v>172</v>
      </c>
      <c r="B19" s="213"/>
      <c r="C19" s="213"/>
      <c r="D19" s="213"/>
      <c r="E19" s="213"/>
      <c r="F19" s="213"/>
      <c r="G19" s="213"/>
      <c r="H19" s="227"/>
      <c r="I19" s="95">
        <f>ЗМІСТ!R80</f>
        <v>1</v>
      </c>
      <c r="J19" s="95">
        <f>ЗМІСТ!S80</f>
        <v>3</v>
      </c>
      <c r="K19" s="95">
        <f>ЗМІСТ!T80</f>
        <v>1</v>
      </c>
      <c r="L19" s="95">
        <f>ЗМІСТ!U80</f>
        <v>1</v>
      </c>
      <c r="M19" s="95"/>
      <c r="N19" s="95"/>
      <c r="O19" s="95"/>
      <c r="P19" s="95"/>
      <c r="Q19" s="304">
        <f t="shared" si="2"/>
        <v>6</v>
      </c>
      <c r="R19" s="213"/>
      <c r="S19" s="213"/>
      <c r="T19" s="213"/>
      <c r="U19" s="305"/>
    </row>
    <row r="20" spans="1:26" ht="24.75" customHeight="1">
      <c r="A20" s="301" t="s">
        <v>173</v>
      </c>
      <c r="B20" s="213"/>
      <c r="C20" s="213"/>
      <c r="D20" s="213"/>
      <c r="E20" s="213"/>
      <c r="F20" s="213"/>
      <c r="G20" s="213"/>
      <c r="H20" s="227"/>
      <c r="I20" s="95">
        <f>ЗМІСТ!R81</f>
        <v>4</v>
      </c>
      <c r="J20" s="95">
        <f>ЗМІСТ!S81</f>
        <v>4</v>
      </c>
      <c r="K20" s="95">
        <f>ЗМІСТ!T81</f>
        <v>6</v>
      </c>
      <c r="L20" s="95">
        <f>ЗМІСТ!U81</f>
        <v>3</v>
      </c>
      <c r="M20" s="95"/>
      <c r="N20" s="95"/>
      <c r="O20" s="95"/>
      <c r="P20" s="95"/>
      <c r="Q20" s="304">
        <f t="shared" si="2"/>
        <v>17</v>
      </c>
      <c r="R20" s="213"/>
      <c r="S20" s="213"/>
      <c r="T20" s="213"/>
      <c r="U20" s="305"/>
    </row>
    <row r="21" spans="1:26" ht="24.75" customHeight="1">
      <c r="A21" s="301" t="s">
        <v>174</v>
      </c>
      <c r="B21" s="213"/>
      <c r="C21" s="213"/>
      <c r="D21" s="213"/>
      <c r="E21" s="213"/>
      <c r="F21" s="213"/>
      <c r="G21" s="213"/>
      <c r="H21" s="227"/>
      <c r="I21" s="96">
        <f>ЗМІСТ!R82</f>
        <v>1</v>
      </c>
      <c r="J21" s="96">
        <f>ЗМІСТ!S82</f>
        <v>0</v>
      </c>
      <c r="K21" s="96">
        <f>ЗМІСТ!T82</f>
        <v>0</v>
      </c>
      <c r="L21" s="96">
        <f>ЗМІСТ!U82</f>
        <v>0</v>
      </c>
      <c r="M21" s="96"/>
      <c r="N21" s="96"/>
      <c r="O21" s="96"/>
      <c r="P21" s="96"/>
      <c r="Q21" s="304">
        <f t="shared" si="2"/>
        <v>1</v>
      </c>
      <c r="R21" s="213"/>
      <c r="S21" s="213"/>
      <c r="T21" s="213"/>
      <c r="U21" s="305"/>
    </row>
    <row r="22" spans="1:26" ht="24.75" customHeight="1">
      <c r="A22" s="302" t="s">
        <v>175</v>
      </c>
      <c r="B22" s="232"/>
      <c r="C22" s="232"/>
      <c r="D22" s="232"/>
      <c r="E22" s="232"/>
      <c r="F22" s="232"/>
      <c r="G22" s="232"/>
      <c r="H22" s="233"/>
      <c r="I22" s="97">
        <f>ЗМІСТ!R83</f>
        <v>0</v>
      </c>
      <c r="J22" s="97">
        <v>1</v>
      </c>
      <c r="K22" s="97">
        <v>1</v>
      </c>
      <c r="L22" s="97">
        <v>2</v>
      </c>
      <c r="M22" s="97"/>
      <c r="N22" s="97"/>
      <c r="O22" s="97"/>
      <c r="P22" s="97"/>
      <c r="Q22" s="246">
        <f t="shared" si="2"/>
        <v>4</v>
      </c>
      <c r="R22" s="232"/>
      <c r="S22" s="232"/>
      <c r="T22" s="232"/>
      <c r="U22" s="243"/>
    </row>
    <row r="23" spans="1:26" ht="39" customHeight="1">
      <c r="A23" s="303" t="s">
        <v>176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84"/>
      <c r="W23" s="84"/>
      <c r="X23" s="84"/>
      <c r="Y23" s="84"/>
      <c r="Z23" s="84"/>
    </row>
    <row r="24" spans="1:26" ht="18.75" customHeight="1">
      <c r="A24" s="98"/>
      <c r="B24" s="99"/>
      <c r="C24" s="100"/>
      <c r="D24" s="6"/>
      <c r="E24" s="4"/>
      <c r="F24" s="4"/>
      <c r="G24" s="4"/>
      <c r="H24" s="101"/>
      <c r="I24" s="102"/>
      <c r="J24" s="102"/>
      <c r="K24" s="4"/>
      <c r="L24" s="4"/>
      <c r="M24" s="4"/>
      <c r="N24" s="4"/>
      <c r="O24" s="4"/>
      <c r="P24" s="4"/>
      <c r="Q24" s="102"/>
      <c r="R24" s="102"/>
      <c r="S24" s="102"/>
      <c r="T24" s="102"/>
      <c r="U24" s="102"/>
      <c r="V24" s="103"/>
      <c r="W24" s="103"/>
      <c r="X24" s="103"/>
      <c r="Y24" s="103"/>
      <c r="Z24" s="103"/>
    </row>
    <row r="25" spans="1:26" ht="18.75" customHeight="1">
      <c r="A25" s="104" t="s">
        <v>177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300" t="s">
        <v>178</v>
      </c>
      <c r="N25" s="210"/>
      <c r="O25" s="210"/>
      <c r="P25" s="210"/>
      <c r="Q25" s="210"/>
      <c r="R25" s="210"/>
      <c r="S25" s="210"/>
      <c r="T25" s="210"/>
      <c r="U25" s="210"/>
      <c r="V25" s="106"/>
      <c r="W25" s="106"/>
      <c r="X25" s="106"/>
      <c r="Y25" s="106"/>
      <c r="Z25" s="106"/>
    </row>
    <row r="26" spans="1:26" ht="24.75" customHeight="1">
      <c r="A26" s="105" t="s">
        <v>179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300" t="s">
        <v>180</v>
      </c>
      <c r="N26" s="210"/>
      <c r="O26" s="210"/>
      <c r="P26" s="210"/>
      <c r="Q26" s="210"/>
      <c r="R26" s="210"/>
      <c r="S26" s="210"/>
      <c r="T26" s="210"/>
      <c r="U26" s="210"/>
      <c r="V26" s="106"/>
      <c r="W26" s="106"/>
      <c r="X26" s="106"/>
      <c r="Y26" s="106"/>
      <c r="Z26" s="106"/>
    </row>
    <row r="27" spans="1:26" ht="19.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6"/>
      <c r="W27" s="106"/>
      <c r="X27" s="106"/>
      <c r="Y27" s="106"/>
      <c r="Z27" s="106"/>
    </row>
    <row r="28" spans="1:26" ht="19.5" customHeight="1">
      <c r="A28" s="105" t="s">
        <v>181</v>
      </c>
      <c r="B28" s="105"/>
      <c r="C28" s="105"/>
      <c r="D28" s="105"/>
      <c r="E28" s="107"/>
      <c r="F28" s="108"/>
      <c r="G28" s="108"/>
      <c r="H28" s="109" t="s">
        <v>182</v>
      </c>
      <c r="I28" s="109"/>
      <c r="J28" s="109"/>
      <c r="K28" s="109"/>
      <c r="L28" s="109"/>
      <c r="M28" s="300" t="s">
        <v>183</v>
      </c>
      <c r="N28" s="210"/>
      <c r="O28" s="210"/>
      <c r="P28" s="210"/>
      <c r="Q28" s="210"/>
      <c r="R28" s="210"/>
      <c r="S28" s="210"/>
      <c r="T28" s="210"/>
      <c r="U28" s="210"/>
      <c r="V28" s="106"/>
      <c r="W28" s="106"/>
      <c r="X28" s="106"/>
      <c r="Y28" s="106"/>
      <c r="Z28" s="106"/>
    </row>
    <row r="29" spans="1:26" ht="24.75" customHeight="1">
      <c r="A29" s="105"/>
      <c r="B29" s="105"/>
      <c r="C29" s="110"/>
      <c r="D29" s="110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6"/>
      <c r="W29" s="106"/>
      <c r="X29" s="106"/>
      <c r="Y29" s="106"/>
      <c r="Z29" s="106"/>
    </row>
    <row r="30" spans="1:26" ht="19.5" customHeight="1">
      <c r="A30" s="105" t="s">
        <v>184</v>
      </c>
      <c r="B30" s="105"/>
      <c r="C30" s="105"/>
      <c r="D30" s="105"/>
      <c r="E30" s="105"/>
      <c r="F30" s="108"/>
      <c r="G30" s="108"/>
      <c r="H30" s="109" t="s">
        <v>185</v>
      </c>
      <c r="I30" s="109"/>
      <c r="J30" s="109"/>
      <c r="K30" s="109"/>
      <c r="L30" s="105" t="s">
        <v>186</v>
      </c>
      <c r="M30" s="105"/>
      <c r="N30" s="105"/>
      <c r="O30" s="105"/>
      <c r="P30" s="105"/>
      <c r="Q30" s="105"/>
      <c r="R30" s="105"/>
      <c r="S30" s="106"/>
      <c r="T30" s="111" t="s">
        <v>187</v>
      </c>
      <c r="U30" s="105"/>
      <c r="V30" s="106"/>
      <c r="W30" s="106"/>
      <c r="X30" s="106"/>
      <c r="Y30" s="106"/>
      <c r="Z30" s="106"/>
    </row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7">
    <mergeCell ref="M6:N9"/>
    <mergeCell ref="J7:K7"/>
    <mergeCell ref="J8:K8"/>
    <mergeCell ref="J9:K9"/>
    <mergeCell ref="A2:D2"/>
    <mergeCell ref="M2:P2"/>
    <mergeCell ref="A3:A5"/>
    <mergeCell ref="B3:G5"/>
    <mergeCell ref="H3:H5"/>
    <mergeCell ref="I3:K3"/>
    <mergeCell ref="M3:N5"/>
    <mergeCell ref="I4:I5"/>
    <mergeCell ref="J4:K5"/>
    <mergeCell ref="B6:G6"/>
    <mergeCell ref="J6:K6"/>
    <mergeCell ref="B7:G7"/>
    <mergeCell ref="B8:G8"/>
    <mergeCell ref="B9:G9"/>
    <mergeCell ref="A12:D12"/>
    <mergeCell ref="A13:H13"/>
    <mergeCell ref="Q16:U16"/>
    <mergeCell ref="Q17:U17"/>
    <mergeCell ref="Q18:U18"/>
    <mergeCell ref="Q22:U22"/>
    <mergeCell ref="O3:T5"/>
    <mergeCell ref="U3:U5"/>
    <mergeCell ref="O6:T9"/>
    <mergeCell ref="U6:U9"/>
    <mergeCell ref="Q13:U13"/>
    <mergeCell ref="Q14:U14"/>
    <mergeCell ref="Q15:U15"/>
    <mergeCell ref="M28:U28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U23"/>
    <mergeCell ref="M25:U25"/>
    <mergeCell ref="M26:U26"/>
    <mergeCell ref="Q19:U19"/>
    <mergeCell ref="Q20:U20"/>
    <mergeCell ref="Q21:U2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00"/>
  <sheetViews>
    <sheetView workbookViewId="0"/>
  </sheetViews>
  <sheetFormatPr defaultColWidth="14.44140625" defaultRowHeight="15" customHeight="1"/>
  <cols>
    <col min="1" max="1" width="11.6640625" customWidth="1"/>
    <col min="2" max="9" width="8.88671875" customWidth="1"/>
    <col min="10" max="26" width="8" customWidth="1"/>
  </cols>
  <sheetData>
    <row r="1" spans="1:9" ht="12.75" customHeight="1"/>
    <row r="2" spans="1:9" ht="15.75" customHeight="1">
      <c r="A2" s="333" t="s">
        <v>188</v>
      </c>
      <c r="B2" s="210"/>
      <c r="C2" s="210"/>
      <c r="D2" s="210"/>
      <c r="E2" s="210"/>
      <c r="F2" s="210"/>
      <c r="G2" s="210"/>
      <c r="H2" s="210"/>
      <c r="I2" s="210"/>
    </row>
    <row r="3" spans="1:9" ht="15.75" customHeight="1">
      <c r="A3" s="112" t="s">
        <v>152</v>
      </c>
      <c r="B3" s="113">
        <v>1</v>
      </c>
      <c r="C3" s="113">
        <v>2</v>
      </c>
      <c r="D3" s="113">
        <v>3</v>
      </c>
      <c r="E3" s="113">
        <v>4</v>
      </c>
      <c r="F3" s="113"/>
      <c r="G3" s="113"/>
      <c r="H3" s="113"/>
      <c r="I3" s="113"/>
    </row>
    <row r="4" spans="1:9" ht="15.75" customHeight="1">
      <c r="A4" s="112" t="s">
        <v>189</v>
      </c>
      <c r="B4" s="113">
        <f>COUNTA(ЗМІСТ!R12,ЗМІСТ!R17:R40,ЗМІСТ!R44,ЗМІСТ!R48:R51,ЗМІСТ!R58:R63,ЗМІСТ!R67:R73)</f>
        <v>7</v>
      </c>
      <c r="C4" s="113">
        <f>COUNTA(ЗМІСТ!S12,ЗМІСТ!S17:S40,ЗМІСТ!S44,ЗМІСТ!S48:S51,ЗМІСТ!S58:S63,ЗМІСТ!S67:S73)</f>
        <v>6</v>
      </c>
      <c r="D4" s="113">
        <f>COUNTA(ЗМІСТ!T12,ЗМІСТ!T17:T40,ЗМІСТ!T44,ЗМІСТ!T48:T51,ЗМІСТ!T58:T63,ЗМІСТ!T67:T73)</f>
        <v>8</v>
      </c>
      <c r="E4" s="113">
        <f>COUNTA(ЗМІСТ!U12,ЗМІСТ!U17:U40,ЗМІСТ!U44,ЗМІСТ!U48:U51,ЗМІСТ!U58:U63,ЗМІСТ!U67:U73)</f>
        <v>6</v>
      </c>
      <c r="F4" s="113"/>
      <c r="G4" s="113"/>
      <c r="H4" s="113"/>
      <c r="I4" s="113"/>
    </row>
    <row r="5" spans="1:9" ht="12.75" customHeight="1"/>
    <row r="6" spans="1:9" ht="12.75" customHeight="1"/>
    <row r="7" spans="1:9" ht="12.75" customHeight="1"/>
    <row r="8" spans="1:9" ht="12.75" customHeight="1"/>
    <row r="9" spans="1:9" ht="12.75" customHeight="1"/>
    <row r="10" spans="1:9" ht="12.75" customHeight="1"/>
    <row r="11" spans="1:9" ht="12.75" customHeight="1"/>
    <row r="12" spans="1:9" ht="12.75" customHeight="1"/>
    <row r="13" spans="1:9" ht="12.75" customHeight="1"/>
    <row r="14" spans="1:9" ht="12.75" customHeight="1"/>
    <row r="15" spans="1:9" ht="12.75" customHeight="1"/>
    <row r="16" spans="1:9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2:I2"/>
  </mergeCells>
  <conditionalFormatting sqref="B4:I4">
    <cfRule type="cellIs" dxfId="1" priority="1" operator="lessThanOrEqual">
      <formula>8</formula>
    </cfRule>
  </conditionalFormatting>
  <conditionalFormatting sqref="B4:I4">
    <cfRule type="cellIs" dxfId="0" priority="2" operator="greaterThan">
      <formula>8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ГРАФІК</vt:lpstr>
      <vt:lpstr>ЗМІСТ</vt:lpstr>
      <vt:lpstr>3 частина</vt:lpstr>
      <vt:lpstr>Перевірка</vt:lpstr>
      <vt:lpstr>ЗМІСТ!Z_791DB74A_D72A_4A24_8E5B_5C9CCB5308F6_.wvu.PrintArea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Sunny</cp:lastModifiedBy>
  <dcterms:created xsi:type="dcterms:W3CDTF">2022-05-10T06:11:25Z</dcterms:created>
  <dcterms:modified xsi:type="dcterms:W3CDTF">2022-08-11T11:23:45Z</dcterms:modified>
</cp:coreProperties>
</file>