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8" yWindow="-276" windowWidth="23256" windowHeight="9372" activeTab="1"/>
  </bookViews>
  <sheets>
    <sheet name="ГРАФІК" sheetId="1" r:id="rId1"/>
    <sheet name="ЗМІСТ" sheetId="2" r:id="rId2"/>
    <sheet name="3 частина" sheetId="3" r:id="rId3"/>
  </sheets>
  <definedNames>
    <definedName name="Z_791DB74A_D72A_4A24_8E5B_5C9CCB5308F6_.wvu.PrintArea" localSheetId="1">ЗМІСТ!$A$1:$S$48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" roundtripDataSignature="AMtx7mhkcE+zwUNgAXfpTJ1qfBntgXtv4Q=="/>
    </ext>
  </extLst>
</workbook>
</file>

<file path=xl/calcChain.xml><?xml version="1.0" encoding="utf-8"?>
<calcChain xmlns="http://schemas.openxmlformats.org/spreadsheetml/2006/main">
  <c r="BI19" i="1" l="1"/>
  <c r="BI18" i="1"/>
  <c r="P41" i="2" l="1"/>
  <c r="K41" i="2"/>
  <c r="L41" i="2"/>
  <c r="M41" i="2"/>
  <c r="O41" i="2"/>
  <c r="J41" i="2"/>
  <c r="J43" i="2" s="1"/>
  <c r="R41" i="2" l="1"/>
  <c r="K35" i="2"/>
  <c r="L35" i="2" s="1"/>
  <c r="J35" i="2"/>
  <c r="P35" i="2" s="1"/>
  <c r="R15" i="2" l="1"/>
  <c r="S15" i="2"/>
  <c r="Q15" i="2"/>
  <c r="M15" i="2"/>
  <c r="N15" i="2"/>
  <c r="O15" i="2"/>
  <c r="J14" i="2"/>
  <c r="L14" i="2"/>
  <c r="K34" i="2" l="1"/>
  <c r="L34" i="2" s="1"/>
  <c r="Q41" i="2"/>
  <c r="S41" i="2"/>
  <c r="J34" i="2" l="1"/>
  <c r="P34" i="2" s="1"/>
  <c r="R45" i="2"/>
  <c r="S46" i="2"/>
  <c r="S45" i="2"/>
  <c r="R46" i="2"/>
  <c r="Q45" i="2"/>
  <c r="K21" i="2"/>
  <c r="J21" i="2" s="1"/>
  <c r="L39" i="2"/>
  <c r="J39" i="2"/>
  <c r="K37" i="2"/>
  <c r="K27" i="2"/>
  <c r="J27" i="2" s="1"/>
  <c r="P39" i="2" l="1"/>
  <c r="J37" i="2"/>
  <c r="L21" i="2"/>
  <c r="P21" i="2" s="1"/>
  <c r="P37" i="2" l="1"/>
  <c r="I7" i="3" l="1"/>
  <c r="K19" i="2" l="1"/>
  <c r="L19" i="2" s="1"/>
  <c r="J19" i="2" l="1"/>
  <c r="P19" i="2" s="1"/>
  <c r="J13" i="3"/>
  <c r="J14" i="3" s="1"/>
  <c r="I13" i="3"/>
  <c r="I14" i="3" s="1"/>
  <c r="I8" i="3"/>
  <c r="B8" i="3"/>
  <c r="A8" i="3"/>
  <c r="B7" i="3"/>
  <c r="A7" i="3"/>
  <c r="I6" i="3"/>
  <c r="H6" i="3"/>
  <c r="B6" i="3"/>
  <c r="A6" i="3"/>
  <c r="S48" i="2"/>
  <c r="K21" i="3" s="1"/>
  <c r="R48" i="2"/>
  <c r="J21" i="3" s="1"/>
  <c r="Q48" i="2"/>
  <c r="I21" i="3" s="1"/>
  <c r="K20" i="3"/>
  <c r="J20" i="3"/>
  <c r="I20" i="3"/>
  <c r="K19" i="3"/>
  <c r="J19" i="3"/>
  <c r="I19" i="3"/>
  <c r="J18" i="3"/>
  <c r="I18" i="3"/>
  <c r="I43" i="2"/>
  <c r="F43" i="2"/>
  <c r="C43" i="2"/>
  <c r="K40" i="2"/>
  <c r="K38" i="2"/>
  <c r="S29" i="2"/>
  <c r="R29" i="2"/>
  <c r="Q29" i="2"/>
  <c r="O29" i="2"/>
  <c r="N29" i="2"/>
  <c r="M29" i="2"/>
  <c r="L29" i="2"/>
  <c r="K28" i="2"/>
  <c r="P27" i="2"/>
  <c r="K26" i="2"/>
  <c r="J26" i="2" s="1"/>
  <c r="S23" i="2"/>
  <c r="R23" i="2"/>
  <c r="Q23" i="2"/>
  <c r="O23" i="2"/>
  <c r="N23" i="2"/>
  <c r="M23" i="2"/>
  <c r="K22" i="2"/>
  <c r="J22" i="2" s="1"/>
  <c r="K20" i="2"/>
  <c r="J20" i="2" s="1"/>
  <c r="K18" i="2"/>
  <c r="K13" i="2"/>
  <c r="K12" i="2"/>
  <c r="L12" i="2" s="1"/>
  <c r="K11" i="2"/>
  <c r="BN19" i="1"/>
  <c r="BM19" i="1"/>
  <c r="BN18" i="1"/>
  <c r="L11" i="2" l="1"/>
  <c r="L15" i="2" s="1"/>
  <c r="K15" i="2"/>
  <c r="BL20" i="1"/>
  <c r="O31" i="2"/>
  <c r="O43" i="2" s="1"/>
  <c r="M31" i="2"/>
  <c r="M43" i="2" s="1"/>
  <c r="J40" i="2"/>
  <c r="L40" i="2"/>
  <c r="P40" i="2" s="1"/>
  <c r="N31" i="2"/>
  <c r="N43" i="2" s="1"/>
  <c r="J38" i="2"/>
  <c r="J28" i="2"/>
  <c r="P28" i="2" s="1"/>
  <c r="L18" i="2"/>
  <c r="K15" i="3" s="1"/>
  <c r="K16" i="3" s="1"/>
  <c r="K23" i="2"/>
  <c r="R31" i="2"/>
  <c r="Q31" i="2"/>
  <c r="S31" i="2"/>
  <c r="S43" i="2" s="1"/>
  <c r="K17" i="3" s="1"/>
  <c r="BM20" i="1"/>
  <c r="BN20" i="1"/>
  <c r="BO20" i="1"/>
  <c r="BK20" i="1"/>
  <c r="L22" i="2"/>
  <c r="BJ20" i="1"/>
  <c r="BP19" i="1"/>
  <c r="BP18" i="1"/>
  <c r="L20" i="2"/>
  <c r="P20" i="2" s="1"/>
  <c r="L14" i="3"/>
  <c r="J11" i="2"/>
  <c r="J13" i="2"/>
  <c r="P13" i="2" s="1"/>
  <c r="L38" i="2"/>
  <c r="L21" i="3"/>
  <c r="S49" i="2"/>
  <c r="K18" i="3"/>
  <c r="L18" i="3" s="1"/>
  <c r="J12" i="2"/>
  <c r="P12" i="2" s="1"/>
  <c r="P26" i="2"/>
  <c r="L20" i="3"/>
  <c r="L19" i="3"/>
  <c r="Q49" i="2"/>
  <c r="R49" i="2"/>
  <c r="J18" i="2"/>
  <c r="K29" i="2"/>
  <c r="L13" i="3"/>
  <c r="BI20" i="1"/>
  <c r="R43" i="2" l="1"/>
  <c r="J17" i="3" s="1"/>
  <c r="Q43" i="2"/>
  <c r="I17" i="3" s="1"/>
  <c r="P11" i="2"/>
  <c r="P15" i="2" s="1"/>
  <c r="J15" i="2"/>
  <c r="P38" i="2"/>
  <c r="K31" i="2"/>
  <c r="K43" i="2" s="1"/>
  <c r="P29" i="2"/>
  <c r="J29" i="2"/>
  <c r="I15" i="3"/>
  <c r="P22" i="2"/>
  <c r="J15" i="3"/>
  <c r="J16" i="3" s="1"/>
  <c r="L23" i="2"/>
  <c r="L31" i="2" s="1"/>
  <c r="BP20" i="1"/>
  <c r="J23" i="2"/>
  <c r="P18" i="2"/>
  <c r="L17" i="3" l="1"/>
  <c r="L15" i="3"/>
  <c r="J31" i="2"/>
  <c r="P23" i="2"/>
  <c r="P31" i="2" s="1"/>
  <c r="P43" i="2" s="1"/>
  <c r="I16" i="3"/>
  <c r="L16" i="3" s="1"/>
  <c r="L43" i="2"/>
</calcChain>
</file>

<file path=xl/sharedStrings.xml><?xml version="1.0" encoding="utf-8"?>
<sst xmlns="http://schemas.openxmlformats.org/spreadsheetml/2006/main" count="213" uniqueCount="180">
  <si>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</si>
  <si>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</si>
  <si>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</si>
  <si>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</si>
  <si>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</si>
  <si>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Освітній рівень:</t>
  </si>
  <si>
    <t>другий (магістерський)</t>
  </si>
  <si>
    <t>Спеціальність</t>
  </si>
  <si>
    <t xml:space="preserve">Попередня освіта: </t>
  </si>
  <si>
    <t>базова (повна) вища</t>
  </si>
  <si>
    <t>Предметна спеціальність 
(спеціалізація)</t>
  </si>
  <si>
    <t>Форма навчання</t>
  </si>
  <si>
    <t>денна</t>
  </si>
  <si>
    <t>Освітня програма</t>
  </si>
  <si>
    <t>Термін навчання</t>
  </si>
  <si>
    <t>1 р. 4 міс.</t>
  </si>
  <si>
    <t>Кваліфікація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</si>
  <si>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</si>
  <si>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</si>
  <si>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</si>
  <si>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</si>
  <si>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</si>
  <si>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</si>
  <si>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</si>
  <si>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</si>
  <si>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</si>
  <si>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</si>
  <si>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</si>
  <si>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</si>
  <si>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</si>
  <si>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</si>
  <si>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</si>
  <si>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</si>
  <si>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</si>
  <si>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</si>
  <si>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</si>
  <si>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</si>
  <si>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</si>
  <si>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</si>
  <si>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</si>
  <si>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</si>
  <si>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</si>
  <si>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</si>
  <si>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ІІ</t>
  </si>
  <si>
    <t>А</t>
  </si>
  <si>
    <t>∑</t>
  </si>
  <si>
    <t>Теоретичне навчання</t>
  </si>
  <si>
    <t>Н</t>
  </si>
  <si>
    <t>П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</si>
  <si>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</si>
  <si>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</si>
  <si>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</si>
  <si>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</si>
  <si>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</si>
  <si>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
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</si>
  <si>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</si>
  <si>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</si>
  <si>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</si>
  <si>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</si>
  <si>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</si>
  <si>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</si>
  <si>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</si>
  <si>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</si>
  <si>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</si>
  <si>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</si>
  <si>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</si>
  <si>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</si>
  <si>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</si>
  <si>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
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</si>
  <si>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</si>
  <si>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</si>
  <si>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</si>
  <si>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ОК. 01</t>
  </si>
  <si>
    <t>ОК. 02</t>
  </si>
  <si>
    <t>ОК. 03</t>
  </si>
  <si>
    <t>Всього за цикл 1.1.</t>
  </si>
  <si>
    <t>1.2. НАВЧАЛЬНІ ДИСЦИПЛІНИ СПЕЦІАЛЬНОЇ (ФАХОВОЇ) ПІДГОТОВКИ</t>
  </si>
  <si>
    <t>ОК. 04</t>
  </si>
  <si>
    <t>ОК. 06</t>
  </si>
  <si>
    <t>ОК. 07</t>
  </si>
  <si>
    <t>ОК. 08</t>
  </si>
  <si>
    <t>ОК. 09</t>
  </si>
  <si>
    <t>Всього за цикл 1.2.</t>
  </si>
  <si>
    <t>Всього за цикл 1.3.</t>
  </si>
  <si>
    <t>ВСЬОГО ЗА ЧАСТИНОЮ 1</t>
  </si>
  <si>
    <t>Вибіркова дисципліна 02</t>
  </si>
  <si>
    <t>Вибіркова дисципліна 03</t>
  </si>
  <si>
    <t>Вибіркова дисципліна 04</t>
  </si>
  <si>
    <t>ВСЬОГО ЗА ЧАСТИНОЮ 2</t>
  </si>
  <si>
    <t>ВСЬОГО ЗА ОСВІТНЬОЮ ПРОГРАМОЮ</t>
  </si>
  <si>
    <t>Кількість</t>
  </si>
  <si>
    <t>Екзаменів</t>
  </si>
  <si>
    <t>Курсових робіт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</si>
  <si>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</si>
  <si>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</si>
  <si>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</si>
  <si>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</si>
  <si>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</si>
  <si>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</si>
  <si>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</si>
  <si>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</si>
  <si>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</si>
  <si>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</si>
  <si>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</si>
  <si>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ПА 01</t>
  </si>
  <si>
    <t>Зведена таблиця</t>
  </si>
  <si>
    <t>Розподіл по семестрам</t>
  </si>
  <si>
    <t>1 сем</t>
  </si>
  <si>
    <t>2 сем</t>
  </si>
  <si>
    <t>3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</si>
  <si>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</si>
  <si>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</si>
  <si>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</si>
  <si>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</si>
  <si>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</si>
  <si>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</si>
  <si>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</si>
  <si>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</si>
  <si>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Затверджено на засіданні вченої ради ______________________________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</si>
  <si>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</si>
  <si>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</si>
  <si>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</si>
  <si>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</si>
  <si>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"____" _______________ 20___ р. ______________________</t>
  </si>
  <si>
    <t>Керівник проектної групи (гарант ОП)</t>
  </si>
  <si>
    <t>Проректор із науково-педагогічної роботи  ______________________</t>
  </si>
  <si>
    <t>Філософія освіти</t>
  </si>
  <si>
    <t>Заліків (разом з практиками)</t>
  </si>
  <si>
    <t>Кількість заліків (в т.ч. практики)</t>
  </si>
  <si>
    <t>12 Інформаційні технології</t>
  </si>
  <si>
    <t>122 Комп'ютерні науки</t>
  </si>
  <si>
    <t>Комп'ютерні науки</t>
  </si>
  <si>
    <t>V</t>
  </si>
  <si>
    <t>ВБ.01</t>
  </si>
  <si>
    <t>ВБ.02</t>
  </si>
  <si>
    <t>Стажування за фахом</t>
  </si>
  <si>
    <t>О.А.Кузнецова</t>
  </si>
  <si>
    <t>ВБ.03</t>
  </si>
  <si>
    <t>ВБ.04</t>
  </si>
  <si>
    <t>ВБ.05</t>
  </si>
  <si>
    <t>Кваліфікаційна робота</t>
  </si>
  <si>
    <t>Комп'ютерне моделювання складних систем та оптимізація інформаційних процесів</t>
  </si>
  <si>
    <t>Проєктування в середовищі Інтернет-речей</t>
  </si>
  <si>
    <t>1.3. ПРАКТИЧНА ПІДГОТОВКА</t>
  </si>
  <si>
    <t xml:space="preserve">Виробнича практика </t>
  </si>
  <si>
    <t>2. ВИБІРКОВА ЧАСТИНА ФАХОВОЇ ПІДГОТОВКИ</t>
  </si>
  <si>
    <t>ОК. 05</t>
  </si>
  <si>
    <t>2.1.  ВИБІРКОВА ЧАСТИНА ЗАГАЛЬНОЇ ПІДГОТОВКИ</t>
  </si>
  <si>
    <t>2  ВИБІРКОВА ЧАСТИНА</t>
  </si>
  <si>
    <t>Вибіркова дисципліна 01</t>
  </si>
  <si>
    <t xml:space="preserve"> Курсовий проект з дисципліни фахової підготовки (Обирається дисципліна фахової підготовки)</t>
  </si>
  <si>
    <t>Зосімов В.В.</t>
  </si>
  <si>
    <t>Програмування. Сучасні парадигми програмування складних систем/Programming. Modern paradigms of programming complex systems</t>
  </si>
  <si>
    <t>Засоби командного планування та реалізації ІТ-проєктів/Command planning and implementation of IT projects</t>
  </si>
  <si>
    <t>Навчальний план складено у відповідності до Стандарту вищої освіти за спеціальністю 122 "Комп'ютерні науки" галузі знань 12 "Інформаційні технології" для підготовки здобувачів другого (магістерського) рівня вищої освіти</t>
  </si>
  <si>
    <t>Курси</t>
  </si>
  <si>
    <t>VІ</t>
  </si>
  <si>
    <t>Сесія</t>
  </si>
  <si>
    <t>Атестація випускників</t>
  </si>
  <si>
    <t>Кількість тижнів</t>
  </si>
  <si>
    <t>*</t>
  </si>
  <si>
    <t>Наукова складова</t>
  </si>
  <si>
    <t>Науковий семінар</t>
  </si>
  <si>
    <t>Т</t>
  </si>
  <si>
    <t>Теоретичне навчання (Аспірантура)</t>
  </si>
  <si>
    <t>Практика</t>
  </si>
  <si>
    <t>Використання інформаціно-комунікаційних технологій у професійні діяльності</t>
  </si>
  <si>
    <t>Академічна іноземна мова</t>
  </si>
  <si>
    <t>Управління проєктами та інтелектуальна власність</t>
  </si>
  <si>
    <t xml:space="preserve">Методологія проєктування сучасних баз даних </t>
  </si>
  <si>
    <t>ОК.10</t>
  </si>
  <si>
    <t>ОК.11</t>
  </si>
  <si>
    <t>ОК.12</t>
  </si>
  <si>
    <t>ВБ.06</t>
  </si>
  <si>
    <t>Вибіркова дисципліна 05</t>
  </si>
  <si>
    <t>Підготовка і захист кваліфікаційної роботи</t>
  </si>
  <si>
    <t>магістр з комп'ютерних наук</t>
  </si>
  <si>
    <t>Кузьма</t>
  </si>
  <si>
    <t>Булгакова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</si>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</sst>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&quot;грн.&quot;_-;\-* #,##0.00\ &quot;грн.&quot;_-;_-* &quot;-&quot;??\ &quot;грн.&quot;_-;_-@_-"/>
  </numFmts>
  <fonts count="40">
    <font>
      <sz val="10"/>
      <color rgb="FF000000"/>
      <name val="Arimo"/>
    </font>
    <font>
      <sz val="10"/>
      <color theme="1"/>
      <name val="Arimo"/>
    </font>
    <font>
      <b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"/>
    </font>
    <font>
      <b/>
      <sz val="14"/>
      <color theme="1"/>
      <name val="Times"/>
    </font>
    <font>
      <b/>
      <sz val="16"/>
      <color theme="1"/>
      <name val="Times"/>
    </font>
    <font>
      <sz val="10"/>
      <name val="Arimo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"/>
    </font>
    <font>
      <sz val="12"/>
      <color theme="1"/>
      <name val="Times"/>
    </font>
    <font>
      <sz val="8"/>
      <color theme="1"/>
      <name val="Times"/>
    </font>
    <font>
      <b/>
      <sz val="12"/>
      <color theme="1"/>
      <name val="Calibri"/>
      <family val="2"/>
      <charset val="204"/>
    </font>
    <font>
      <sz val="14"/>
      <color theme="1"/>
      <name val="Times"/>
    </font>
    <font>
      <sz val="10"/>
      <color theme="1"/>
      <name val="Times"/>
    </font>
    <font>
      <sz val="11"/>
      <color theme="1"/>
      <name val="Arimo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mo"/>
    </font>
    <font>
      <b/>
      <sz val="14"/>
      <color theme="1"/>
      <name val="Arimo"/>
    </font>
    <font>
      <sz val="14"/>
      <color theme="1"/>
      <name val="Arimo"/>
    </font>
    <font>
      <b/>
      <sz val="13"/>
      <color theme="1"/>
      <name val="Times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6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charset val="204"/>
    </font>
    <font>
      <b/>
      <sz val="16"/>
      <color rgb="FFFF0000"/>
      <name val="Times New Roman Cyr"/>
      <charset val="204"/>
    </font>
    <font>
      <sz val="11"/>
      <color rgb="FFFF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Arimo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ECDE1"/>
        <bgColor indexed="64"/>
      </patternFill>
    </fill>
    <fill>
      <patternFill patternType="solid">
        <fgColor rgb="FFE89CC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2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8" fillId="0" borderId="102"/>
    <xf numFmtId="0" fontId="30" fillId="0" borderId="102"/>
    <xf numFmtId="9" fontId="28" fillId="0" borderId="102" applyFont="0" applyFill="0" applyBorder="0" applyAlignment="0" applyProtection="0"/>
    <xf numFmtId="9" fontId="31" fillId="0" borderId="102" applyFont="0" applyFill="0" applyBorder="0" applyAlignment="0" applyProtection="0"/>
    <xf numFmtId="0" fontId="32" fillId="0" borderId="102" applyNumberFormat="0" applyFill="0" applyBorder="0" applyAlignment="0" applyProtection="0">
      <alignment vertical="top"/>
      <protection locked="0"/>
    </xf>
    <xf numFmtId="165" fontId="28" fillId="0" borderId="102" applyFont="0" applyFill="0" applyBorder="0" applyAlignment="0" applyProtection="0"/>
    <xf numFmtId="0" fontId="28" fillId="0" borderId="102"/>
  </cellStyleXfs>
  <cellXfs count="365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vertical="top"/>
    </xf>
    <xf numFmtId="0" fontId="17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1" fontId="17" fillId="0" borderId="0" xfId="0" applyNumberFormat="1" applyFont="1" applyAlignment="1"/>
    <xf numFmtId="0" fontId="25" fillId="0" borderId="0" xfId="0" applyFont="1" applyAlignment="1"/>
    <xf numFmtId="0" fontId="11" fillId="0" borderId="0" xfId="0" applyFont="1" applyAlignment="1"/>
    <xf numFmtId="0" fontId="16" fillId="0" borderId="0" xfId="0" applyFont="1" applyAlignment="1"/>
    <xf numFmtId="0" fontId="0" fillId="0" borderId="0" xfId="0" applyFont="1" applyAlignment="1"/>
    <xf numFmtId="0" fontId="10" fillId="0" borderId="33" xfId="0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1" fontId="12" fillId="0" borderId="65" xfId="0" applyNumberFormat="1" applyFont="1" applyFill="1" applyBorder="1" applyAlignment="1">
      <alignment horizontal="center" vertical="center"/>
    </xf>
    <xf numFmtId="1" fontId="12" fillId="0" borderId="64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1" fontId="18" fillId="0" borderId="52" xfId="0" applyNumberFormat="1" applyFont="1" applyFill="1" applyBorder="1" applyAlignment="1">
      <alignment horizontal="center" vertical="center"/>
    </xf>
    <xf numFmtId="1" fontId="18" fillId="0" borderId="34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1" fontId="18" fillId="0" borderId="44" xfId="0" applyNumberFormat="1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left" vertical="center"/>
    </xf>
    <xf numFmtId="0" fontId="21" fillId="0" borderId="74" xfId="0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74" xfId="0" applyNumberFormat="1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top" wrapText="1"/>
    </xf>
    <xf numFmtId="0" fontId="20" fillId="0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" fontId="18" fillId="0" borderId="67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left" vertical="center" wrapText="1"/>
    </xf>
    <xf numFmtId="0" fontId="20" fillId="0" borderId="8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1" fontId="18" fillId="0" borderId="84" xfId="0" applyNumberFormat="1" applyFont="1" applyFill="1" applyBorder="1" applyAlignment="1">
      <alignment horizontal="center" vertical="center"/>
    </xf>
    <xf numFmtId="1" fontId="18" fillId="0" borderId="85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 wrapText="1"/>
    </xf>
    <xf numFmtId="0" fontId="10" fillId="0" borderId="38" xfId="0" applyFont="1" applyFill="1" applyBorder="1" applyAlignment="1">
      <alignment horizontal="right" vertical="center" wrapText="1"/>
    </xf>
    <xf numFmtId="0" fontId="20" fillId="0" borderId="38" xfId="0" applyFont="1" applyFill="1" applyBorder="1" applyAlignment="1">
      <alignment horizontal="center" vertical="center"/>
    </xf>
    <xf numFmtId="1" fontId="21" fillId="0" borderId="38" xfId="0" applyNumberFormat="1" applyFont="1" applyFill="1" applyBorder="1" applyAlignment="1">
      <alignment horizontal="center" vertical="center"/>
    </xf>
    <xf numFmtId="164" fontId="21" fillId="0" borderId="38" xfId="0" applyNumberFormat="1" applyFont="1" applyFill="1" applyBorder="1" applyAlignment="1">
      <alignment horizontal="center" vertical="center"/>
    </xf>
    <xf numFmtId="1" fontId="21" fillId="0" borderId="36" xfId="0" applyNumberFormat="1" applyFont="1" applyFill="1" applyBorder="1" applyAlignment="1">
      <alignment horizontal="center" vertical="center"/>
    </xf>
    <xf numFmtId="164" fontId="20" fillId="0" borderId="36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1" fontId="21" fillId="0" borderId="56" xfId="0" applyNumberFormat="1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top"/>
    </xf>
    <xf numFmtId="0" fontId="25" fillId="0" borderId="0" xfId="0" applyFont="1" applyFill="1" applyAlignment="1"/>
    <xf numFmtId="164" fontId="25" fillId="0" borderId="0" xfId="0" applyNumberFormat="1" applyFont="1" applyFill="1" applyAlignment="1"/>
    <xf numFmtId="1" fontId="25" fillId="0" borderId="0" xfId="0" applyNumberFormat="1" applyFont="1" applyFill="1" applyAlignment="1"/>
    <xf numFmtId="0" fontId="5" fillId="0" borderId="0" xfId="0" applyFont="1" applyFill="1" applyAlignment="1">
      <alignment horizontal="left" vertical="top"/>
    </xf>
    <xf numFmtId="0" fontId="20" fillId="0" borderId="52" xfId="0" applyFont="1" applyFill="1" applyBorder="1" applyAlignment="1">
      <alignment horizontal="center" vertical="center" wrapText="1"/>
    </xf>
    <xf numFmtId="1" fontId="20" fillId="0" borderId="34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164" fontId="20" fillId="0" borderId="34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49" fontId="6" fillId="0" borderId="102" xfId="0" applyNumberFormat="1" applyFont="1" applyFill="1" applyBorder="1" applyAlignment="1">
      <alignment vertical="top" wrapText="1"/>
    </xf>
    <xf numFmtId="0" fontId="6" fillId="0" borderId="102" xfId="0" applyFont="1" applyFill="1" applyBorder="1" applyAlignment="1">
      <alignment horizontal="left" vertical="top" wrapText="1"/>
    </xf>
    <xf numFmtId="1" fontId="6" fillId="0" borderId="102" xfId="0" applyNumberFormat="1" applyFont="1" applyFill="1" applyBorder="1" applyAlignment="1">
      <alignment wrapText="1"/>
    </xf>
    <xf numFmtId="0" fontId="6" fillId="0" borderId="102" xfId="0" applyFont="1" applyFill="1" applyBorder="1" applyAlignment="1">
      <alignment wrapText="1"/>
    </xf>
    <xf numFmtId="0" fontId="6" fillId="0" borderId="102" xfId="0" applyFont="1" applyFill="1" applyBorder="1" applyAlignment="1"/>
    <xf numFmtId="164" fontId="6" fillId="0" borderId="102" xfId="0" applyNumberFormat="1" applyFont="1" applyFill="1" applyBorder="1" applyAlignment="1"/>
    <xf numFmtId="1" fontId="6" fillId="0" borderId="102" xfId="0" applyNumberFormat="1" applyFont="1" applyFill="1" applyBorder="1" applyAlignment="1"/>
    <xf numFmtId="0" fontId="11" fillId="0" borderId="0" xfId="0" applyFont="1" applyFill="1" applyAlignment="1"/>
    <xf numFmtId="49" fontId="15" fillId="0" borderId="102" xfId="0" applyNumberFormat="1" applyFont="1" applyFill="1" applyBorder="1" applyAlignment="1">
      <alignment vertical="top"/>
    </xf>
    <xf numFmtId="0" fontId="15" fillId="0" borderId="102" xfId="0" applyFont="1" applyFill="1" applyBorder="1" applyAlignment="1"/>
    <xf numFmtId="0" fontId="16" fillId="0" borderId="0" xfId="0" applyFont="1" applyFill="1" applyAlignment="1"/>
    <xf numFmtId="0" fontId="15" fillId="0" borderId="81" xfId="0" applyFont="1" applyFill="1" applyBorder="1" applyAlignment="1"/>
    <xf numFmtId="0" fontId="6" fillId="0" borderId="81" xfId="0" applyFont="1" applyFill="1" applyBorder="1" applyAlignment="1">
      <alignment vertical="center"/>
    </xf>
    <xf numFmtId="0" fontId="15" fillId="0" borderId="102" xfId="0" applyFont="1" applyFill="1" applyBorder="1" applyAlignment="1">
      <alignment vertical="center"/>
    </xf>
    <xf numFmtId="0" fontId="15" fillId="0" borderId="102" xfId="0" applyFont="1" applyFill="1" applyBorder="1" applyAlignment="1">
      <alignment wrapText="1"/>
    </xf>
    <xf numFmtId="0" fontId="16" fillId="0" borderId="102" xfId="0" applyFont="1" applyFill="1" applyBorder="1" applyAlignment="1"/>
    <xf numFmtId="0" fontId="15" fillId="0" borderId="102" xfId="0" applyFont="1" applyFill="1" applyBorder="1" applyAlignment="1">
      <alignment horizontal="left" vertical="top"/>
    </xf>
    <xf numFmtId="0" fontId="1" fillId="0" borderId="102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20" fillId="2" borderId="68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34" fillId="0" borderId="114" xfId="2" applyNumberFormat="1" applyFont="1" applyFill="1" applyBorder="1" applyAlignment="1" applyProtection="1">
      <alignment horizontal="center" vertical="center"/>
    </xf>
    <xf numFmtId="0" fontId="34" fillId="0" borderId="115" xfId="2" applyNumberFormat="1" applyFont="1" applyFill="1" applyBorder="1" applyAlignment="1" applyProtection="1">
      <alignment horizontal="center" vertical="center"/>
    </xf>
    <xf numFmtId="0" fontId="34" fillId="0" borderId="115" xfId="2" applyFont="1" applyFill="1" applyBorder="1" applyAlignment="1" applyProtection="1">
      <alignment horizontal="center" vertical="center"/>
    </xf>
    <xf numFmtId="0" fontId="34" fillId="0" borderId="116" xfId="2" applyFont="1" applyFill="1" applyBorder="1" applyAlignment="1" applyProtection="1">
      <alignment horizontal="center" vertical="center"/>
    </xf>
    <xf numFmtId="0" fontId="34" fillId="0" borderId="114" xfId="2" applyFont="1" applyFill="1" applyBorder="1" applyAlignment="1" applyProtection="1">
      <alignment horizontal="center" vertical="center"/>
    </xf>
    <xf numFmtId="0" fontId="34" fillId="0" borderId="107" xfId="2" applyFont="1" applyFill="1" applyBorder="1" applyAlignment="1" applyProtection="1">
      <alignment horizontal="center" vertical="center"/>
    </xf>
    <xf numFmtId="0" fontId="33" fillId="3" borderId="114" xfId="2" applyFont="1" applyFill="1" applyBorder="1" applyAlignment="1" applyProtection="1">
      <alignment horizontal="center" vertical="center"/>
      <protection locked="0"/>
    </xf>
    <xf numFmtId="0" fontId="33" fillId="3" borderId="115" xfId="2" applyFont="1" applyFill="1" applyBorder="1" applyAlignment="1" applyProtection="1">
      <alignment horizontal="center" vertical="center"/>
      <protection locked="0"/>
    </xf>
    <xf numFmtId="0" fontId="33" fillId="3" borderId="116" xfId="2" applyFont="1" applyFill="1" applyBorder="1" applyAlignment="1" applyProtection="1">
      <alignment horizontal="center" vertical="center"/>
      <protection locked="0"/>
    </xf>
    <xf numFmtId="0" fontId="33" fillId="5" borderId="115" xfId="2" applyFont="1" applyFill="1" applyBorder="1" applyAlignment="1" applyProtection="1">
      <alignment horizontal="center" vertical="center"/>
      <protection locked="0"/>
    </xf>
    <xf numFmtId="0" fontId="33" fillId="5" borderId="116" xfId="2" applyFont="1" applyFill="1" applyBorder="1" applyAlignment="1" applyProtection="1">
      <alignment horizontal="center" vertical="center"/>
      <protection locked="0"/>
    </xf>
    <xf numFmtId="0" fontId="33" fillId="5" borderId="114" xfId="2" applyFont="1" applyFill="1" applyBorder="1" applyAlignment="1" applyProtection="1">
      <alignment horizontal="center" vertical="center"/>
      <protection locked="0"/>
    </xf>
    <xf numFmtId="0" fontId="33" fillId="5" borderId="115" xfId="2" applyFont="1" applyFill="1" applyBorder="1" applyAlignment="1" applyProtection="1">
      <alignment horizontal="center" vertical="center"/>
    </xf>
    <xf numFmtId="0" fontId="33" fillId="6" borderId="115" xfId="2" applyFont="1" applyFill="1" applyBorder="1" applyAlignment="1" applyProtection="1">
      <alignment horizontal="center" vertical="center"/>
    </xf>
    <xf numFmtId="0" fontId="33" fillId="3" borderId="115" xfId="2" applyFont="1" applyFill="1" applyBorder="1" applyAlignment="1" applyProtection="1">
      <alignment horizontal="center" vertical="center"/>
    </xf>
    <xf numFmtId="0" fontId="33" fillId="0" borderId="116" xfId="2" applyFont="1" applyFill="1" applyBorder="1" applyAlignment="1" applyProtection="1">
      <alignment horizontal="center" vertical="center"/>
    </xf>
    <xf numFmtId="0" fontId="36" fillId="5" borderId="115" xfId="2" applyFont="1" applyFill="1" applyBorder="1" applyAlignment="1" applyProtection="1">
      <alignment horizontal="center" vertical="center" wrapText="1"/>
      <protection locked="0"/>
    </xf>
    <xf numFmtId="0" fontId="33" fillId="5" borderId="115" xfId="2" applyFont="1" applyFill="1" applyBorder="1" applyAlignment="1" applyProtection="1">
      <alignment horizontal="center" vertical="center" wrapText="1"/>
      <protection locked="0"/>
    </xf>
    <xf numFmtId="0" fontId="33" fillId="5" borderId="116" xfId="2" applyFont="1" applyFill="1" applyBorder="1" applyAlignment="1" applyProtection="1">
      <alignment horizontal="center" vertical="center" wrapText="1"/>
      <protection locked="0"/>
    </xf>
    <xf numFmtId="0" fontId="33" fillId="5" borderId="114" xfId="2" applyFont="1" applyFill="1" applyBorder="1" applyAlignment="1" applyProtection="1">
      <alignment horizontal="center" vertical="center" wrapText="1"/>
      <protection locked="0"/>
    </xf>
    <xf numFmtId="0" fontId="33" fillId="5" borderId="116" xfId="2" applyFont="1" applyFill="1" applyBorder="1" applyAlignment="1" applyProtection="1">
      <alignment horizontal="center" vertical="center" wrapText="1"/>
    </xf>
    <xf numFmtId="0" fontId="33" fillId="6" borderId="116" xfId="2" applyFont="1" applyFill="1" applyBorder="1" applyAlignment="1" applyProtection="1">
      <alignment horizontal="center" vertical="center"/>
    </xf>
    <xf numFmtId="0" fontId="33" fillId="0" borderId="114" xfId="2" applyFont="1" applyFill="1" applyBorder="1" applyAlignment="1" applyProtection="1">
      <alignment horizontal="center" vertical="center"/>
    </xf>
    <xf numFmtId="0" fontId="33" fillId="0" borderId="115" xfId="2" applyFont="1" applyFill="1" applyBorder="1" applyAlignment="1" applyProtection="1">
      <alignment horizontal="center" vertical="center"/>
    </xf>
    <xf numFmtId="0" fontId="34" fillId="0" borderId="108" xfId="2" applyFont="1" applyFill="1" applyBorder="1" applyAlignment="1" applyProtection="1">
      <alignment horizontal="center" vertical="center"/>
    </xf>
    <xf numFmtId="0" fontId="36" fillId="3" borderId="111" xfId="2" applyFont="1" applyFill="1" applyBorder="1" applyAlignment="1" applyProtection="1">
      <alignment horizontal="center" vertical="center"/>
      <protection locked="0"/>
    </xf>
    <xf numFmtId="0" fontId="33" fillId="3" borderId="112" xfId="2" applyFont="1" applyFill="1" applyBorder="1" applyAlignment="1" applyProtection="1">
      <alignment horizontal="center" vertical="center"/>
      <protection locked="0"/>
    </xf>
    <xf numFmtId="0" fontId="36" fillId="5" borderId="112" xfId="2" applyFont="1" applyFill="1" applyBorder="1" applyAlignment="1" applyProtection="1">
      <alignment horizontal="center" vertical="center"/>
      <protection locked="0"/>
    </xf>
    <xf numFmtId="0" fontId="33" fillId="5" borderId="113" xfId="2" applyFont="1" applyFill="1" applyBorder="1" applyAlignment="1" applyProtection="1">
      <alignment horizontal="center" vertical="center"/>
      <protection locked="0"/>
    </xf>
    <xf numFmtId="0" fontId="33" fillId="5" borderId="111" xfId="2" applyFont="1" applyFill="1" applyBorder="1" applyAlignment="1" applyProtection="1">
      <alignment horizontal="center" vertical="center"/>
      <protection locked="0"/>
    </xf>
    <xf numFmtId="0" fontId="33" fillId="5" borderId="112" xfId="2" applyFont="1" applyFill="1" applyBorder="1" applyAlignment="1" applyProtection="1">
      <alignment horizontal="center" vertical="center"/>
      <protection locked="0"/>
    </xf>
    <xf numFmtId="0" fontId="33" fillId="7" borderId="112" xfId="2" applyFont="1" applyFill="1" applyBorder="1" applyAlignment="1" applyProtection="1">
      <alignment horizontal="center" vertical="center"/>
    </xf>
    <xf numFmtId="0" fontId="33" fillId="3" borderId="112" xfId="2" applyFont="1" applyFill="1" applyBorder="1" applyAlignment="1" applyProtection="1">
      <alignment horizontal="center" vertical="center"/>
    </xf>
    <xf numFmtId="0" fontId="33" fillId="0" borderId="113" xfId="2" applyFont="1" applyFill="1" applyBorder="1" applyAlignment="1" applyProtection="1">
      <alignment horizontal="center" vertical="center"/>
    </xf>
    <xf numFmtId="0" fontId="33" fillId="3" borderId="111" xfId="2" applyFont="1" applyFill="1" applyBorder="1" applyAlignment="1" applyProtection="1">
      <alignment horizontal="center" vertical="center"/>
      <protection locked="0"/>
    </xf>
    <xf numFmtId="0" fontId="33" fillId="3" borderId="113" xfId="2" applyFont="1" applyFill="1" applyBorder="1" applyAlignment="1" applyProtection="1">
      <alignment horizontal="center" vertical="center"/>
      <protection locked="0"/>
    </xf>
    <xf numFmtId="0" fontId="36" fillId="3" borderId="112" xfId="2" applyFont="1" applyFill="1" applyBorder="1" applyAlignment="1" applyProtection="1">
      <alignment horizontal="center" vertical="center"/>
      <protection locked="0"/>
    </xf>
    <xf numFmtId="0" fontId="33" fillId="3" borderId="113" xfId="2" applyFont="1" applyFill="1" applyBorder="1" applyAlignment="1" applyProtection="1">
      <alignment horizontal="center" vertical="center"/>
    </xf>
    <xf numFmtId="0" fontId="33" fillId="3" borderId="111" xfId="2" applyFont="1" applyFill="1" applyBorder="1" applyAlignment="1" applyProtection="1">
      <alignment horizontal="center" vertical="center"/>
    </xf>
    <xf numFmtId="0" fontId="33" fillId="0" borderId="111" xfId="2" applyFont="1" applyFill="1" applyBorder="1" applyAlignment="1" applyProtection="1">
      <alignment horizontal="center" vertical="center"/>
    </xf>
    <xf numFmtId="0" fontId="33" fillId="0" borderId="112" xfId="2" applyFont="1" applyFill="1" applyBorder="1" applyAlignment="1" applyProtection="1">
      <alignment horizontal="center" vertical="center"/>
    </xf>
    <xf numFmtId="0" fontId="29" fillId="0" borderId="102" xfId="2" applyFont="1" applyFill="1" applyBorder="1" applyAlignment="1" applyProtection="1">
      <alignment horizontal="center" vertical="center"/>
    </xf>
    <xf numFmtId="0" fontId="34" fillId="0" borderId="102" xfId="2" applyFont="1" applyFill="1" applyBorder="1" applyAlignment="1" applyProtection="1">
      <alignment horizontal="center" vertical="center"/>
    </xf>
    <xf numFmtId="0" fontId="33" fillId="0" borderId="102" xfId="2" applyFont="1" applyFill="1" applyBorder="1" applyAlignment="1" applyProtection="1">
      <alignment horizontal="center" vertical="center"/>
    </xf>
    <xf numFmtId="0" fontId="0" fillId="0" borderId="0" xfId="0"/>
    <xf numFmtId="0" fontId="0" fillId="5" borderId="0" xfId="0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4" fillId="0" borderId="110" xfId="2" applyFont="1" applyFill="1" applyBorder="1" applyAlignment="1" applyProtection="1">
      <alignment horizontal="center" vertical="center"/>
    </xf>
    <xf numFmtId="0" fontId="34" fillId="0" borderId="117" xfId="2" applyFont="1" applyFill="1" applyBorder="1" applyAlignment="1" applyProtection="1">
      <alignment horizontal="center" vertical="center"/>
    </xf>
    <xf numFmtId="0" fontId="34" fillId="0" borderId="118" xfId="2" applyFont="1" applyFill="1" applyBorder="1" applyAlignment="1" applyProtection="1">
      <alignment horizontal="center" vertical="center"/>
    </xf>
    <xf numFmtId="0" fontId="33" fillId="5" borderId="109" xfId="2" applyFont="1" applyFill="1" applyBorder="1" applyAlignment="1" applyProtection="1">
      <alignment horizontal="center" vertical="center"/>
      <protection locked="0"/>
    </xf>
    <xf numFmtId="0" fontId="33" fillId="5" borderId="119" xfId="2" applyFont="1" applyFill="1" applyBorder="1" applyAlignment="1" applyProtection="1">
      <alignment horizontal="center" vertical="center"/>
      <protection locked="0"/>
    </xf>
    <xf numFmtId="0" fontId="33" fillId="6" borderId="120" xfId="2" applyFont="1" applyFill="1" applyBorder="1" applyAlignment="1" applyProtection="1">
      <alignment horizontal="center" vertical="center"/>
      <protection locked="0"/>
    </xf>
    <xf numFmtId="0" fontId="33" fillId="7" borderId="109" xfId="2" applyFont="1" applyFill="1" applyBorder="1" applyAlignment="1" applyProtection="1">
      <alignment horizontal="center" vertical="center"/>
    </xf>
    <xf numFmtId="0" fontId="38" fillId="4" borderId="103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18" fillId="0" borderId="43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1" fontId="18" fillId="0" borderId="51" xfId="0" applyNumberFormat="1" applyFont="1" applyFill="1" applyBorder="1" applyAlignment="1">
      <alignment horizontal="center" vertical="center"/>
    </xf>
    <xf numFmtId="0" fontId="19" fillId="10" borderId="67" xfId="0" applyFont="1" applyFill="1" applyBorder="1" applyAlignment="1">
      <alignment horizontal="left" vertical="center" wrapText="1"/>
    </xf>
    <xf numFmtId="0" fontId="18" fillId="10" borderId="67" xfId="0" applyFont="1" applyFill="1" applyBorder="1" applyAlignment="1">
      <alignment horizontal="left" vertical="center"/>
    </xf>
    <xf numFmtId="0" fontId="18" fillId="10" borderId="93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center" vertical="center"/>
    </xf>
    <xf numFmtId="1" fontId="18" fillId="0" borderId="103" xfId="0" applyNumberFormat="1" applyFont="1" applyFill="1" applyBorder="1" applyAlignment="1">
      <alignment horizontal="center" vertical="center"/>
    </xf>
    <xf numFmtId="1" fontId="10" fillId="3" borderId="33" xfId="0" applyNumberFormat="1" applyFont="1" applyFill="1" applyBorder="1" applyAlignment="1">
      <alignment horizontal="center" vertical="center"/>
    </xf>
    <xf numFmtId="0" fontId="39" fillId="0" borderId="0" xfId="0" applyFont="1"/>
    <xf numFmtId="0" fontId="18" fillId="11" borderId="67" xfId="0" applyFont="1" applyFill="1" applyBorder="1" applyAlignment="1">
      <alignment horizontal="left" vertical="center" wrapText="1"/>
    </xf>
    <xf numFmtId="0" fontId="29" fillId="0" borderId="111" xfId="2" applyFont="1" applyFill="1" applyBorder="1" applyAlignment="1" applyProtection="1">
      <alignment horizontal="center" vertical="center"/>
    </xf>
    <xf numFmtId="0" fontId="29" fillId="0" borderId="112" xfId="2" applyFont="1" applyFill="1" applyBorder="1" applyAlignment="1" applyProtection="1">
      <alignment horizontal="center" vertical="center"/>
    </xf>
    <xf numFmtId="0" fontId="29" fillId="0" borderId="113" xfId="2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/>
    <xf numFmtId="0" fontId="7" fillId="0" borderId="1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3" xfId="0" applyFont="1" applyFill="1" applyBorder="1"/>
    <xf numFmtId="0" fontId="7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6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8" fillId="0" borderId="4" xfId="0" applyFont="1" applyFill="1" applyBorder="1"/>
    <xf numFmtId="0" fontId="7" fillId="0" borderId="6" xfId="0" applyFont="1" applyFill="1" applyBorder="1" applyAlignment="1">
      <alignment horizontal="left"/>
    </xf>
    <xf numFmtId="0" fontId="8" fillId="0" borderId="7" xfId="0" applyFont="1" applyFill="1" applyBorder="1"/>
    <xf numFmtId="0" fontId="8" fillId="0" borderId="81" xfId="0" applyFont="1" applyFill="1" applyBorder="1"/>
    <xf numFmtId="0" fontId="10" fillId="0" borderId="0" xfId="0" applyFont="1" applyFill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/>
    <xf numFmtId="49" fontId="13" fillId="0" borderId="16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/>
    <xf numFmtId="0" fontId="11" fillId="0" borderId="8" xfId="0" applyFont="1" applyFill="1" applyBorder="1" applyAlignment="1">
      <alignment horizontal="center" vertical="center" textRotation="90"/>
    </xf>
    <xf numFmtId="0" fontId="8" fillId="0" borderId="17" xfId="0" applyFont="1" applyFill="1" applyBorder="1"/>
    <xf numFmtId="49" fontId="13" fillId="0" borderId="1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/>
    <xf numFmtId="0" fontId="9" fillId="0" borderId="0" xfId="0" applyFont="1" applyFill="1" applyAlignment="1">
      <alignment horizontal="center" vertical="center"/>
    </xf>
    <xf numFmtId="0" fontId="34" fillId="0" borderId="108" xfId="2" applyFont="1" applyFill="1" applyBorder="1" applyAlignment="1" applyProtection="1">
      <alignment horizontal="center" vertical="center" textRotation="90"/>
    </xf>
    <xf numFmtId="0" fontId="34" fillId="0" borderId="107" xfId="2" applyFont="1" applyFill="1" applyBorder="1" applyAlignment="1" applyProtection="1">
      <alignment horizontal="center" vertical="center" textRotation="90"/>
    </xf>
    <xf numFmtId="0" fontId="35" fillId="0" borderId="106" xfId="2" applyFont="1" applyFill="1" applyBorder="1" applyAlignment="1" applyProtection="1">
      <alignment horizontal="center" vertical="center"/>
    </xf>
    <xf numFmtId="0" fontId="29" fillId="0" borderId="105" xfId="2" applyFont="1" applyFill="1" applyBorder="1" applyAlignment="1" applyProtection="1">
      <alignment horizontal="center" vertical="center"/>
    </xf>
    <xf numFmtId="0" fontId="29" fillId="0" borderId="104" xfId="2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8" fillId="0" borderId="36" xfId="0" applyFont="1" applyFill="1" applyBorder="1"/>
    <xf numFmtId="0" fontId="7" fillId="0" borderId="16" xfId="0" applyFont="1" applyFill="1" applyBorder="1" applyAlignment="1">
      <alignment horizontal="center" vertical="center"/>
    </xf>
    <xf numFmtId="0" fontId="8" fillId="0" borderId="31" xfId="0" applyFont="1" applyFill="1" applyBorder="1"/>
    <xf numFmtId="0" fontId="5" fillId="0" borderId="48" xfId="0" applyFont="1" applyFill="1" applyBorder="1" applyAlignment="1">
      <alignment horizontal="center" textRotation="90"/>
    </xf>
    <xf numFmtId="0" fontId="8" fillId="0" borderId="49" xfId="0" applyFont="1" applyFill="1" applyBorder="1"/>
    <xf numFmtId="0" fontId="8" fillId="0" borderId="50" xfId="0" applyFont="1" applyFill="1" applyBorder="1"/>
    <xf numFmtId="0" fontId="8" fillId="0" borderId="13" xfId="0" applyFont="1" applyFill="1" applyBorder="1"/>
    <xf numFmtId="0" fontId="8" fillId="0" borderId="53" xfId="0" applyFont="1" applyFill="1" applyBorder="1"/>
    <xf numFmtId="0" fontId="8" fillId="0" borderId="55" xfId="0" applyFont="1" applyFill="1" applyBorder="1"/>
    <xf numFmtId="0" fontId="8" fillId="0" borderId="56" xfId="0" applyFont="1" applyFill="1" applyBorder="1"/>
    <xf numFmtId="0" fontId="8" fillId="0" borderId="57" xfId="0" applyFont="1" applyFill="1" applyBorder="1"/>
    <xf numFmtId="0" fontId="12" fillId="0" borderId="35" xfId="0" applyFont="1" applyFill="1" applyBorder="1" applyAlignment="1">
      <alignment horizontal="center" vertical="center"/>
    </xf>
    <xf numFmtId="0" fontId="8" fillId="0" borderId="63" xfId="0" applyFont="1" applyFill="1" applyBorder="1"/>
    <xf numFmtId="0" fontId="10" fillId="0" borderId="59" xfId="0" applyFont="1" applyFill="1" applyBorder="1" applyAlignment="1">
      <alignment horizontal="right" vertical="center"/>
    </xf>
    <xf numFmtId="0" fontId="8" fillId="0" borderId="71" xfId="0" applyFont="1" applyFill="1" applyBorder="1"/>
    <xf numFmtId="0" fontId="21" fillId="0" borderId="72" xfId="0" applyFont="1" applyFill="1" applyBorder="1" applyAlignment="1">
      <alignment horizontal="center" vertical="center"/>
    </xf>
    <xf numFmtId="0" fontId="8" fillId="0" borderId="60" xfId="0" applyFont="1" applyFill="1" applyBorder="1"/>
    <xf numFmtId="0" fontId="8" fillId="0" borderId="61" xfId="0" applyFont="1" applyFill="1" applyBorder="1"/>
    <xf numFmtId="0" fontId="5" fillId="0" borderId="43" xfId="0" applyFont="1" applyFill="1" applyBorder="1" applyAlignment="1">
      <alignment horizontal="center" textRotation="90" wrapText="1"/>
    </xf>
    <xf numFmtId="0" fontId="8" fillId="0" borderId="30" xfId="0" applyFont="1" applyFill="1" applyBorder="1"/>
    <xf numFmtId="1" fontId="5" fillId="0" borderId="43" xfId="0" applyNumberFormat="1" applyFont="1" applyFill="1" applyBorder="1" applyAlignment="1">
      <alignment horizontal="center" textRotation="90" wrapText="1"/>
    </xf>
    <xf numFmtId="1" fontId="12" fillId="0" borderId="44" xfId="0" applyNumberFormat="1" applyFont="1" applyFill="1" applyBorder="1" applyAlignment="1">
      <alignment horizontal="center" wrapText="1"/>
    </xf>
    <xf numFmtId="0" fontId="8" fillId="0" borderId="45" xfId="0" applyFont="1" applyFill="1" applyBorder="1"/>
    <xf numFmtId="1" fontId="5" fillId="0" borderId="46" xfId="0" applyNumberFormat="1" applyFont="1" applyFill="1" applyBorder="1" applyAlignment="1">
      <alignment horizontal="center" textRotation="90" wrapText="1"/>
    </xf>
    <xf numFmtId="1" fontId="12" fillId="0" borderId="43" xfId="0" applyNumberFormat="1" applyFont="1" applyFill="1" applyBorder="1" applyAlignment="1">
      <alignment horizontal="center" textRotation="90" wrapText="1"/>
    </xf>
    <xf numFmtId="1" fontId="12" fillId="0" borderId="43" xfId="0" applyNumberFormat="1" applyFont="1" applyFill="1" applyBorder="1" applyAlignment="1">
      <alignment horizontal="center" vertical="center" textRotation="90" wrapText="1"/>
    </xf>
    <xf numFmtId="0" fontId="12" fillId="0" borderId="6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8" fillId="0" borderId="66" xfId="0" applyFont="1" applyFill="1" applyBorder="1"/>
    <xf numFmtId="0" fontId="9" fillId="0" borderId="3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75" xfId="0" applyFont="1" applyFill="1" applyBorder="1"/>
    <xf numFmtId="0" fontId="10" fillId="0" borderId="35" xfId="0" applyFont="1" applyFill="1" applyBorder="1" applyAlignment="1">
      <alignment horizontal="right" vertical="center"/>
    </xf>
    <xf numFmtId="0" fontId="8" fillId="0" borderId="86" xfId="0" applyFont="1" applyFill="1" applyBorder="1"/>
    <xf numFmtId="0" fontId="10" fillId="0" borderId="3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1" fontId="21" fillId="0" borderId="35" xfId="0" applyNumberFormat="1" applyFont="1" applyFill="1" applyBorder="1" applyAlignment="1">
      <alignment horizontal="right" vertical="center"/>
    </xf>
    <xf numFmtId="1" fontId="21" fillId="0" borderId="35" xfId="0" applyNumberFormat="1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wrapText="1"/>
    </xf>
    <xf numFmtId="0" fontId="8" fillId="0" borderId="86" xfId="0" applyFont="1" applyFill="1" applyBorder="1" applyAlignment="1">
      <alignment wrapText="1"/>
    </xf>
    <xf numFmtId="1" fontId="9" fillId="0" borderId="35" xfId="0" applyNumberFormat="1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right" vertical="center"/>
    </xf>
    <xf numFmtId="0" fontId="21" fillId="0" borderId="56" xfId="0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 textRotation="90"/>
    </xf>
    <xf numFmtId="0" fontId="8" fillId="0" borderId="88" xfId="0" applyFont="1" applyFill="1" applyBorder="1"/>
    <xf numFmtId="0" fontId="6" fillId="0" borderId="3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textRotation="90"/>
    </xf>
    <xf numFmtId="0" fontId="8" fillId="0" borderId="40" xfId="0" applyFont="1" applyFill="1" applyBorder="1"/>
    <xf numFmtId="0" fontId="5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/>
    <xf numFmtId="0" fontId="8" fillId="0" borderId="39" xfId="0" applyFont="1" applyFill="1" applyBorder="1"/>
    <xf numFmtId="0" fontId="8" fillId="0" borderId="41" xfId="0" applyFont="1" applyFill="1" applyBorder="1"/>
    <xf numFmtId="0" fontId="8" fillId="0" borderId="42" xfId="0" applyFont="1" applyFill="1" applyBorder="1"/>
    <xf numFmtId="0" fontId="5" fillId="0" borderId="9" xfId="0" applyFont="1" applyFill="1" applyBorder="1" applyAlignment="1">
      <alignment horizontal="center" vertical="center"/>
    </xf>
    <xf numFmtId="0" fontId="8" fillId="0" borderId="11" xfId="0" applyFont="1" applyFill="1" applyBorder="1"/>
    <xf numFmtId="0" fontId="5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/>
    <xf numFmtId="1" fontId="5" fillId="0" borderId="29" xfId="0" applyNumberFormat="1" applyFont="1" applyFill="1" applyBorder="1" applyAlignment="1">
      <alignment horizontal="center" textRotation="90" wrapText="1"/>
    </xf>
    <xf numFmtId="0" fontId="12" fillId="0" borderId="47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textRotation="90"/>
    </xf>
    <xf numFmtId="0" fontId="8" fillId="0" borderId="54" xfId="0" applyFont="1" applyFill="1" applyBorder="1"/>
    <xf numFmtId="0" fontId="8" fillId="0" borderId="58" xfId="0" applyFont="1" applyFill="1" applyBorder="1"/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wrapText="1"/>
    </xf>
    <xf numFmtId="0" fontId="0" fillId="0" borderId="50" xfId="0" applyFont="1" applyBorder="1" applyAlignment="1"/>
    <xf numFmtId="0" fontId="0" fillId="0" borderId="13" xfId="0" applyFont="1" applyBorder="1" applyAlignment="1"/>
    <xf numFmtId="0" fontId="0" fillId="0" borderId="53" xfId="0" applyFont="1" applyBorder="1" applyAlignment="1"/>
    <xf numFmtId="0" fontId="0" fillId="0" borderId="55" xfId="0" applyFont="1" applyBorder="1" applyAlignment="1"/>
    <xf numFmtId="0" fontId="0" fillId="0" borderId="57" xfId="0" applyFont="1" applyBorder="1" applyAlignment="1"/>
    <xf numFmtId="0" fontId="12" fillId="0" borderId="51" xfId="0" applyFont="1" applyFill="1" applyBorder="1" applyAlignment="1">
      <alignment horizontal="center" vertical="center" wrapText="1"/>
    </xf>
    <xf numFmtId="0" fontId="0" fillId="0" borderId="49" xfId="0" applyFont="1" applyBorder="1" applyAlignment="1"/>
    <xf numFmtId="0" fontId="0" fillId="0" borderId="54" xfId="0" applyFont="1" applyBorder="1" applyAlignment="1"/>
    <xf numFmtId="0" fontId="0" fillId="0" borderId="102" xfId="0" applyFont="1" applyBorder="1" applyAlignment="1"/>
    <xf numFmtId="0" fontId="0" fillId="0" borderId="58" xfId="0" applyFont="1" applyBorder="1" applyAlignment="1"/>
    <xf numFmtId="0" fontId="0" fillId="0" borderId="56" xfId="0" applyFont="1" applyBorder="1" applyAlignment="1"/>
    <xf numFmtId="0" fontId="12" fillId="0" borderId="46" xfId="0" applyFont="1" applyFill="1" applyBorder="1" applyAlignment="1">
      <alignment horizontal="center" vertical="center" wrapText="1"/>
    </xf>
    <xf numFmtId="0" fontId="0" fillId="0" borderId="31" xfId="0" applyFont="1" applyBorder="1" applyAlignment="1"/>
    <xf numFmtId="0" fontId="0" fillId="0" borderId="23" xfId="0" applyFont="1" applyBorder="1" applyAlignment="1"/>
    <xf numFmtId="0" fontId="27" fillId="0" borderId="43" xfId="0" applyFont="1" applyFill="1" applyBorder="1" applyAlignment="1">
      <alignment horizontal="center" vertical="center" wrapText="1"/>
    </xf>
    <xf numFmtId="0" fontId="8" fillId="0" borderId="97" xfId="0" applyFont="1" applyFill="1" applyBorder="1"/>
    <xf numFmtId="1" fontId="27" fillId="0" borderId="51" xfId="0" applyNumberFormat="1" applyFont="1" applyFill="1" applyBorder="1" applyAlignment="1">
      <alignment horizontal="center" vertical="center" wrapText="1"/>
    </xf>
    <xf numFmtId="0" fontId="8" fillId="0" borderId="93" xfId="0" applyFont="1" applyFill="1" applyBorder="1"/>
    <xf numFmtId="0" fontId="8" fillId="0" borderId="95" xfId="0" applyFont="1" applyFill="1" applyBorder="1"/>
    <xf numFmtId="1" fontId="20" fillId="0" borderId="44" xfId="0" applyNumberFormat="1" applyFont="1" applyFill="1" applyBorder="1" applyAlignment="1">
      <alignment horizontal="center" vertical="center" wrapText="1"/>
    </xf>
    <xf numFmtId="0" fontId="8" fillId="0" borderId="98" xfId="0" applyFont="1" applyFill="1" applyBorder="1"/>
    <xf numFmtId="1" fontId="21" fillId="0" borderId="44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top"/>
    </xf>
    <xf numFmtId="0" fontId="26" fillId="0" borderId="14" xfId="0" applyFont="1" applyFill="1" applyBorder="1" applyAlignment="1">
      <alignment horizontal="center" vertical="center" wrapText="1"/>
    </xf>
    <xf numFmtId="0" fontId="8" fillId="0" borderId="94" xfId="0" applyFont="1" applyFill="1" applyBorder="1"/>
    <xf numFmtId="0" fontId="27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/>
    <xf numFmtId="0" fontId="8" fillId="0" borderId="96" xfId="0" applyFont="1" applyFill="1" applyBorder="1"/>
    <xf numFmtId="1" fontId="27" fillId="0" borderId="15" xfId="0" applyNumberFormat="1" applyFont="1" applyFill="1" applyBorder="1" applyAlignment="1">
      <alignment horizontal="center" vertical="center" textRotation="90" wrapText="1"/>
    </xf>
    <xf numFmtId="0" fontId="27" fillId="0" borderId="9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6" fillId="0" borderId="9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8" fillId="0" borderId="87" xfId="0" applyFont="1" applyFill="1" applyBorder="1"/>
    <xf numFmtId="49" fontId="20" fillId="0" borderId="92" xfId="0" applyNumberFormat="1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center" vertical="top" wrapText="1"/>
    </xf>
    <xf numFmtId="0" fontId="8" fillId="0" borderId="100" xfId="0" applyFont="1" applyFill="1" applyBorder="1"/>
    <xf numFmtId="0" fontId="8" fillId="0" borderId="101" xfId="0" applyFont="1" applyFill="1" applyBorder="1"/>
    <xf numFmtId="0" fontId="15" fillId="0" borderId="99" xfId="0" applyFont="1" applyFill="1" applyBorder="1" applyAlignment="1">
      <alignment horizontal="center"/>
    </xf>
    <xf numFmtId="1" fontId="21" fillId="0" borderId="73" xfId="0" applyNumberFormat="1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</cellXfs>
  <cellStyles count="8">
    <cellStyle name="Відсотковий 2" xfId="3"/>
    <cellStyle name="Відсотковий 3" xfId="4"/>
    <cellStyle name="Гіперпосилання 2" xfId="5"/>
    <cellStyle name="Грошовий 2" xfId="6"/>
    <cellStyle name="Звичайний 2" xfId="1"/>
    <cellStyle name="Звичайний 3" xfId="7"/>
    <cellStyle name="Обычный" xfId="0" builtinId="0"/>
    <cellStyle name="Обычный_b_g_new_spets_07_12_3" xfId="2"/>
  </cellStyles>
  <dxfs count="31"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8080"/>
          <bgColor rgb="FFFF8080"/>
        </patternFill>
      </fill>
    </dxf>
  </dxfs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3</xdr:row>
      <xdr:rowOff>628650</xdr:rowOff>
    </xdr:from>
    <xdr:ext cx="4324350" cy="335280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3188588" y="2108363"/>
          <a:ext cx="4314825" cy="33432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ЗАТВЕРДЖУЮ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Ректор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Миколаївського національного університету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імені В. О. Сухомлинського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академік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НАПН України _____________  В. Д. Будак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Протокол вченої ради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№______ від "____"_____________ 20___ р.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33422</xdr:rowOff>
    </xdr:from>
    <xdr:to>
      <xdr:col>17</xdr:col>
      <xdr:colOff>123825</xdr:colOff>
      <xdr:row>98</xdr:row>
      <xdr:rowOff>111627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94869"/>
          <a:ext cx="10150141" cy="2918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P997"/>
  <sheetViews>
    <sheetView topLeftCell="A4" zoomScale="70" zoomScaleNormal="70" workbookViewId="0">
      <selection activeCell="AG21" sqref="AG21"/>
    </sheetView>
  </sheetViews>
  <sheetFormatPr defaultColWidth="14.44140625" defaultRowHeight="15" customHeight="1"/>
  <cols>
    <col min="1" max="1" width="3.6640625" customWidth="1"/>
    <col min="2" max="3" width="3.6640625" style="129" customWidth="1"/>
    <col min="4" max="4" width="5" style="129" customWidth="1"/>
    <col min="5" max="5" width="3.6640625" style="129" customWidth="1"/>
    <col min="6" max="7" width="3.6640625" customWidth="1"/>
    <col min="8" max="8" width="5.21875" customWidth="1"/>
    <col min="9" max="10" width="3.6640625" customWidth="1"/>
    <col min="11" max="11" width="5" customWidth="1"/>
    <col min="12" max="28" width="3.6640625" customWidth="1"/>
    <col min="29" max="29" width="5.21875" customWidth="1"/>
    <col min="30" max="58" width="3.6640625" customWidth="1"/>
    <col min="59" max="59" width="3.6640625" style="129" customWidth="1"/>
    <col min="60" max="60" width="3.6640625" customWidth="1"/>
    <col min="61" max="68" width="7.6640625" customWidth="1"/>
  </cols>
  <sheetData>
    <row r="1" spans="1:6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39.75" customHeight="1">
      <c r="A2" s="220" t="s">
        <v>0</v>
      </c>
      <c r="B2" s="220"/>
      <c r="C2" s="220"/>
      <c r="D2" s="220"/>
      <c r="E2" s="220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</row>
    <row r="3" spans="1:68" ht="39.75" customHeight="1">
      <c r="A3" s="220" t="s">
        <v>1</v>
      </c>
      <c r="B3" s="220"/>
      <c r="C3" s="220"/>
      <c r="D3" s="220"/>
      <c r="E3" s="220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</row>
    <row r="4" spans="1:68" ht="60" customHeight="1">
      <c r="A4" s="222" t="s">
        <v>2</v>
      </c>
      <c r="B4" s="222"/>
      <c r="C4" s="222"/>
      <c r="D4" s="222"/>
      <c r="E4" s="222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</row>
    <row r="5" spans="1:68" ht="30" customHeight="1">
      <c r="A5" s="223" t="s">
        <v>3</v>
      </c>
      <c r="B5" s="223"/>
      <c r="C5" s="223"/>
      <c r="D5" s="223"/>
      <c r="E5" s="223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</row>
    <row r="6" spans="1:68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30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11" t="s">
        <v>4</v>
      </c>
      <c r="X7" s="212"/>
      <c r="Y7" s="212"/>
      <c r="Z7" s="212"/>
      <c r="AA7" s="212"/>
      <c r="AB7" s="212"/>
      <c r="AC7" s="212"/>
      <c r="AD7" s="212"/>
      <c r="AE7" s="212"/>
      <c r="AF7" s="213" t="s">
        <v>129</v>
      </c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5"/>
      <c r="AZ7" s="18"/>
      <c r="BA7" s="18"/>
      <c r="BB7" s="211" t="s">
        <v>5</v>
      </c>
      <c r="BC7" s="212"/>
      <c r="BD7" s="212"/>
      <c r="BE7" s="212"/>
      <c r="BF7" s="212"/>
      <c r="BG7" s="212"/>
      <c r="BH7" s="212"/>
      <c r="BI7" s="212"/>
      <c r="BJ7" s="212"/>
      <c r="BK7" s="224" t="s">
        <v>6</v>
      </c>
      <c r="BL7" s="225"/>
      <c r="BM7" s="225"/>
      <c r="BN7" s="225"/>
      <c r="BO7" s="225"/>
      <c r="BP7" s="225"/>
    </row>
    <row r="8" spans="1:68" ht="30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11" t="s">
        <v>7</v>
      </c>
      <c r="X8" s="212"/>
      <c r="Y8" s="212"/>
      <c r="Z8" s="212"/>
      <c r="AA8" s="212"/>
      <c r="AB8" s="212"/>
      <c r="AC8" s="212"/>
      <c r="AD8" s="212"/>
      <c r="AE8" s="212"/>
      <c r="AF8" s="213" t="s">
        <v>130</v>
      </c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5"/>
      <c r="AZ8" s="18"/>
      <c r="BA8" s="18"/>
      <c r="BB8" s="211" t="s">
        <v>8</v>
      </c>
      <c r="BC8" s="212"/>
      <c r="BD8" s="212"/>
      <c r="BE8" s="212"/>
      <c r="BF8" s="212"/>
      <c r="BG8" s="212"/>
      <c r="BH8" s="212"/>
      <c r="BI8" s="212"/>
      <c r="BJ8" s="212"/>
      <c r="BK8" s="216" t="s">
        <v>9</v>
      </c>
      <c r="BL8" s="217"/>
      <c r="BM8" s="217"/>
      <c r="BN8" s="217"/>
      <c r="BO8" s="217"/>
      <c r="BP8" s="217"/>
    </row>
    <row r="9" spans="1:68" ht="34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18" t="s">
        <v>10</v>
      </c>
      <c r="X9" s="212"/>
      <c r="Y9" s="212"/>
      <c r="Z9" s="212"/>
      <c r="AA9" s="212"/>
      <c r="AB9" s="212"/>
      <c r="AC9" s="212"/>
      <c r="AD9" s="212"/>
      <c r="AE9" s="212"/>
      <c r="AF9" s="219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5"/>
      <c r="AZ9" s="18"/>
      <c r="BA9" s="18"/>
      <c r="BB9" s="211" t="s">
        <v>11</v>
      </c>
      <c r="BC9" s="212"/>
      <c r="BD9" s="212"/>
      <c r="BE9" s="212"/>
      <c r="BF9" s="212"/>
      <c r="BG9" s="212"/>
      <c r="BH9" s="212"/>
      <c r="BI9" s="212"/>
      <c r="BJ9" s="212"/>
      <c r="BK9" s="226" t="s">
        <v>12</v>
      </c>
      <c r="BL9" s="217"/>
      <c r="BM9" s="217"/>
      <c r="BN9" s="217"/>
      <c r="BO9" s="217"/>
      <c r="BP9" s="227"/>
    </row>
    <row r="10" spans="1:68" ht="30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11" t="s">
        <v>13</v>
      </c>
      <c r="X10" s="212"/>
      <c r="Y10" s="212"/>
      <c r="Z10" s="212"/>
      <c r="AA10" s="212"/>
      <c r="AB10" s="212"/>
      <c r="AC10" s="212"/>
      <c r="AD10" s="212"/>
      <c r="AE10" s="212"/>
      <c r="AF10" s="226" t="s">
        <v>131</v>
      </c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27"/>
      <c r="AZ10" s="18"/>
      <c r="BA10" s="18"/>
      <c r="BB10" s="211" t="s">
        <v>14</v>
      </c>
      <c r="BC10" s="212"/>
      <c r="BD10" s="212"/>
      <c r="BE10" s="212"/>
      <c r="BF10" s="212"/>
      <c r="BG10" s="212"/>
      <c r="BH10" s="212"/>
      <c r="BI10" s="212"/>
      <c r="BJ10" s="212"/>
      <c r="BK10" s="216" t="s">
        <v>15</v>
      </c>
      <c r="BL10" s="217"/>
      <c r="BM10" s="217"/>
      <c r="BN10" s="217"/>
      <c r="BO10" s="217"/>
      <c r="BP10" s="217"/>
    </row>
    <row r="11" spans="1:68" ht="30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11" t="s">
        <v>16</v>
      </c>
      <c r="X11" s="212"/>
      <c r="Y11" s="212"/>
      <c r="Z11" s="212"/>
      <c r="AA11" s="212"/>
      <c r="AB11" s="212"/>
      <c r="AC11" s="212"/>
      <c r="AD11" s="212"/>
      <c r="AE11" s="212"/>
      <c r="AF11" s="213" t="s">
        <v>176</v>
      </c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28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30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22"/>
      <c r="BL12" s="22"/>
      <c r="BM12" s="22"/>
      <c r="BN12" s="22"/>
      <c r="BO12" s="22"/>
      <c r="BP12" s="22"/>
    </row>
    <row r="13" spans="1:68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19"/>
      <c r="BA13" s="19"/>
      <c r="BB13" s="25"/>
      <c r="BC13" s="25"/>
      <c r="BD13" s="25"/>
      <c r="BE13" s="25"/>
      <c r="BF13" s="25"/>
      <c r="BG13" s="25"/>
      <c r="BH13" s="25"/>
      <c r="BI13" s="25"/>
      <c r="BJ13" s="25"/>
      <c r="BK13" s="26"/>
      <c r="BL13" s="26"/>
      <c r="BM13" s="26"/>
      <c r="BN13" s="26"/>
      <c r="BO13" s="26"/>
      <c r="BP13" s="26"/>
    </row>
    <row r="14" spans="1:68" ht="30" customHeight="1" thickBot="1">
      <c r="A14" s="238" t="s">
        <v>17</v>
      </c>
      <c r="B14" s="238"/>
      <c r="C14" s="238"/>
      <c r="D14" s="238"/>
      <c r="E14" s="238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19"/>
      <c r="BG14" s="19"/>
      <c r="BH14" s="229" t="s">
        <v>18</v>
      </c>
      <c r="BI14" s="212"/>
      <c r="BJ14" s="212"/>
      <c r="BK14" s="212"/>
      <c r="BL14" s="212"/>
      <c r="BM14" s="212"/>
      <c r="BN14" s="212"/>
      <c r="BO14" s="212"/>
      <c r="BP14" s="212"/>
    </row>
    <row r="15" spans="1:68" ht="13.5" customHeight="1" thickBot="1">
      <c r="A15" s="239" t="s">
        <v>155</v>
      </c>
      <c r="B15" s="241" t="s">
        <v>31</v>
      </c>
      <c r="C15" s="242"/>
      <c r="D15" s="242"/>
      <c r="E15" s="243"/>
      <c r="F15" s="208" t="s">
        <v>20</v>
      </c>
      <c r="G15" s="209"/>
      <c r="H15" s="209"/>
      <c r="I15" s="209"/>
      <c r="J15" s="208" t="s">
        <v>21</v>
      </c>
      <c r="K15" s="209"/>
      <c r="L15" s="209"/>
      <c r="M15" s="209"/>
      <c r="N15" s="210"/>
      <c r="O15" s="208" t="s">
        <v>22</v>
      </c>
      <c r="P15" s="209"/>
      <c r="Q15" s="209"/>
      <c r="R15" s="210"/>
      <c r="S15" s="208" t="s">
        <v>23</v>
      </c>
      <c r="T15" s="209"/>
      <c r="U15" s="209"/>
      <c r="V15" s="209"/>
      <c r="W15" s="210"/>
      <c r="X15" s="208" t="s">
        <v>24</v>
      </c>
      <c r="Y15" s="209"/>
      <c r="Z15" s="209"/>
      <c r="AA15" s="210"/>
      <c r="AB15" s="208" t="s">
        <v>25</v>
      </c>
      <c r="AC15" s="209"/>
      <c r="AD15" s="209"/>
      <c r="AE15" s="210"/>
      <c r="AF15" s="208" t="s">
        <v>26</v>
      </c>
      <c r="AG15" s="209"/>
      <c r="AH15" s="209"/>
      <c r="AI15" s="209"/>
      <c r="AJ15" s="210"/>
      <c r="AK15" s="208" t="s">
        <v>27</v>
      </c>
      <c r="AL15" s="209"/>
      <c r="AM15" s="209"/>
      <c r="AN15" s="210"/>
      <c r="AO15" s="208" t="s">
        <v>28</v>
      </c>
      <c r="AP15" s="209"/>
      <c r="AQ15" s="209"/>
      <c r="AR15" s="209"/>
      <c r="AS15" s="210"/>
      <c r="AT15" s="208" t="s">
        <v>29</v>
      </c>
      <c r="AU15" s="209"/>
      <c r="AV15" s="209"/>
      <c r="AW15" s="210"/>
      <c r="AX15" s="208" t="s">
        <v>30</v>
      </c>
      <c r="AY15" s="209"/>
      <c r="AZ15" s="209"/>
      <c r="BA15" s="210"/>
      <c r="BB15" s="208" t="s">
        <v>31</v>
      </c>
      <c r="BC15" s="209"/>
      <c r="BD15" s="209"/>
      <c r="BE15" s="209"/>
      <c r="BF15" s="210"/>
      <c r="BG15" s="172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1:68" ht="24.75" customHeight="1" thickBot="1">
      <c r="A16" s="240"/>
      <c r="B16" s="131">
        <v>1</v>
      </c>
      <c r="C16" s="132">
        <v>8</v>
      </c>
      <c r="D16" s="133">
        <v>15</v>
      </c>
      <c r="E16" s="134">
        <v>22</v>
      </c>
      <c r="F16" s="135">
        <v>29</v>
      </c>
      <c r="G16" s="133">
        <v>5</v>
      </c>
      <c r="H16" s="133">
        <v>12</v>
      </c>
      <c r="I16" s="133">
        <v>19</v>
      </c>
      <c r="J16" s="135">
        <v>26</v>
      </c>
      <c r="K16" s="133">
        <v>3</v>
      </c>
      <c r="L16" s="133">
        <v>10</v>
      </c>
      <c r="M16" s="133">
        <v>17</v>
      </c>
      <c r="N16" s="134">
        <v>24</v>
      </c>
      <c r="O16" s="135">
        <v>31</v>
      </c>
      <c r="P16" s="133">
        <v>7</v>
      </c>
      <c r="Q16" s="185">
        <v>14</v>
      </c>
      <c r="R16" s="186">
        <v>21</v>
      </c>
      <c r="S16" s="187">
        <v>28</v>
      </c>
      <c r="T16" s="185">
        <v>5</v>
      </c>
      <c r="U16" s="133">
        <v>12</v>
      </c>
      <c r="V16" s="133">
        <v>19</v>
      </c>
      <c r="W16" s="134">
        <v>26</v>
      </c>
      <c r="X16" s="135">
        <v>2</v>
      </c>
      <c r="Y16" s="133">
        <v>9</v>
      </c>
      <c r="Z16" s="133">
        <v>16</v>
      </c>
      <c r="AA16" s="134">
        <v>23</v>
      </c>
      <c r="AB16" s="135">
        <v>30</v>
      </c>
      <c r="AC16" s="133">
        <v>6</v>
      </c>
      <c r="AD16" s="133">
        <v>13</v>
      </c>
      <c r="AE16" s="134">
        <v>20</v>
      </c>
      <c r="AF16" s="135">
        <v>27</v>
      </c>
      <c r="AG16" s="133">
        <v>6</v>
      </c>
      <c r="AH16" s="133">
        <v>13</v>
      </c>
      <c r="AI16" s="133">
        <v>20</v>
      </c>
      <c r="AJ16" s="134">
        <v>27</v>
      </c>
      <c r="AK16" s="135">
        <v>3</v>
      </c>
      <c r="AL16" s="133">
        <v>10</v>
      </c>
      <c r="AM16" s="133">
        <v>17</v>
      </c>
      <c r="AN16" s="134">
        <v>24</v>
      </c>
      <c r="AO16" s="135">
        <v>1</v>
      </c>
      <c r="AP16" s="133">
        <v>8</v>
      </c>
      <c r="AQ16" s="133">
        <v>15</v>
      </c>
      <c r="AR16" s="133">
        <v>22</v>
      </c>
      <c r="AS16" s="134">
        <v>29</v>
      </c>
      <c r="AT16" s="135">
        <v>5</v>
      </c>
      <c r="AU16" s="133">
        <v>12</v>
      </c>
      <c r="AV16" s="133">
        <v>19</v>
      </c>
      <c r="AW16" s="134">
        <v>26</v>
      </c>
      <c r="AX16" s="135">
        <v>3</v>
      </c>
      <c r="AY16" s="133">
        <v>10</v>
      </c>
      <c r="AZ16" s="133">
        <v>17</v>
      </c>
      <c r="BA16" s="134">
        <v>24</v>
      </c>
      <c r="BB16" s="135">
        <v>31</v>
      </c>
      <c r="BC16" s="133">
        <v>7</v>
      </c>
      <c r="BD16" s="133">
        <v>14</v>
      </c>
      <c r="BE16" s="133">
        <v>21</v>
      </c>
      <c r="BF16" s="134">
        <v>28</v>
      </c>
      <c r="BG16" s="173"/>
      <c r="BH16" s="234" t="s">
        <v>19</v>
      </c>
      <c r="BI16" s="236" t="s">
        <v>32</v>
      </c>
      <c r="BJ16" s="230" t="s">
        <v>33</v>
      </c>
      <c r="BK16" s="230" t="s">
        <v>34</v>
      </c>
      <c r="BL16" s="230" t="s">
        <v>35</v>
      </c>
      <c r="BM16" s="230" t="s">
        <v>36</v>
      </c>
      <c r="BN16" s="230" t="s">
        <v>37</v>
      </c>
      <c r="BO16" s="230" t="s">
        <v>38</v>
      </c>
      <c r="BP16" s="232" t="s">
        <v>39</v>
      </c>
    </row>
    <row r="17" spans="1:68" ht="24.75" customHeight="1" thickBot="1">
      <c r="A17" s="136" t="s">
        <v>132</v>
      </c>
      <c r="B17" s="137"/>
      <c r="C17" s="138"/>
      <c r="D17" s="138"/>
      <c r="E17" s="139"/>
      <c r="F17" s="137"/>
      <c r="G17" s="138"/>
      <c r="H17" s="158">
        <v>15</v>
      </c>
      <c r="I17" s="140"/>
      <c r="J17" s="140"/>
      <c r="K17" s="140"/>
      <c r="L17" s="140"/>
      <c r="M17" s="140"/>
      <c r="N17" s="141"/>
      <c r="O17" s="142"/>
      <c r="P17" s="140"/>
      <c r="Q17" s="140"/>
      <c r="R17" s="140"/>
      <c r="S17" s="140"/>
      <c r="T17" s="140"/>
      <c r="U17" s="144" t="s">
        <v>41</v>
      </c>
      <c r="V17" s="145" t="s">
        <v>42</v>
      </c>
      <c r="W17" s="146" t="s">
        <v>42</v>
      </c>
      <c r="X17" s="137" t="s">
        <v>42</v>
      </c>
      <c r="Y17" s="138" t="s">
        <v>42</v>
      </c>
      <c r="Z17" s="138" t="s">
        <v>42</v>
      </c>
      <c r="AA17" s="139" t="s">
        <v>42</v>
      </c>
      <c r="AB17" s="137" t="s">
        <v>42</v>
      </c>
      <c r="AC17" s="147">
        <v>20</v>
      </c>
      <c r="AD17" s="148"/>
      <c r="AE17" s="149"/>
      <c r="AF17" s="150"/>
      <c r="AG17" s="148"/>
      <c r="AH17" s="148"/>
      <c r="AI17" s="148"/>
      <c r="AJ17" s="149"/>
      <c r="AK17" s="150"/>
      <c r="AL17" s="148"/>
      <c r="AM17" s="148"/>
      <c r="AN17" s="151"/>
      <c r="AO17" s="148"/>
      <c r="AP17" s="148"/>
      <c r="AQ17" s="192" t="s">
        <v>48</v>
      </c>
      <c r="AR17" s="192" t="s">
        <v>48</v>
      </c>
      <c r="AS17" s="192" t="s">
        <v>48</v>
      </c>
      <c r="AT17" s="192" t="s">
        <v>48</v>
      </c>
      <c r="AU17" s="143"/>
      <c r="AV17" s="143"/>
      <c r="AW17" s="152" t="s">
        <v>41</v>
      </c>
      <c r="AX17" s="153" t="s">
        <v>42</v>
      </c>
      <c r="AY17" s="154" t="s">
        <v>42</v>
      </c>
      <c r="AZ17" s="154" t="s">
        <v>42</v>
      </c>
      <c r="BA17" s="146" t="s">
        <v>42</v>
      </c>
      <c r="BB17" s="153" t="s">
        <v>42</v>
      </c>
      <c r="BC17" s="154" t="s">
        <v>42</v>
      </c>
      <c r="BD17" s="154" t="s">
        <v>42</v>
      </c>
      <c r="BE17" s="154"/>
      <c r="BF17" s="146"/>
      <c r="BG17" s="174"/>
      <c r="BH17" s="235"/>
      <c r="BI17" s="237"/>
      <c r="BJ17" s="231"/>
      <c r="BK17" s="231"/>
      <c r="BL17" s="231"/>
      <c r="BM17" s="231"/>
      <c r="BN17" s="231"/>
      <c r="BO17" s="231"/>
      <c r="BP17" s="233"/>
    </row>
    <row r="18" spans="1:68" ht="19.5" customHeight="1" thickBot="1">
      <c r="A18" s="155" t="s">
        <v>156</v>
      </c>
      <c r="B18" s="156"/>
      <c r="C18" s="157"/>
      <c r="D18" s="157"/>
      <c r="E18" s="139"/>
      <c r="F18" s="160"/>
      <c r="G18" s="161"/>
      <c r="H18" s="161"/>
      <c r="I18" s="161"/>
      <c r="J18" s="160"/>
      <c r="K18" s="161"/>
      <c r="L18" s="192" t="s">
        <v>48</v>
      </c>
      <c r="M18" s="192" t="s">
        <v>48</v>
      </c>
      <c r="N18" s="159"/>
      <c r="O18" s="160"/>
      <c r="P18" s="161"/>
      <c r="Q18" s="188"/>
      <c r="R18" s="189"/>
      <c r="S18" s="190" t="s">
        <v>41</v>
      </c>
      <c r="T18" s="191" t="s">
        <v>44</v>
      </c>
      <c r="U18" s="162" t="s">
        <v>44</v>
      </c>
      <c r="V18" s="163" t="s">
        <v>42</v>
      </c>
      <c r="W18" s="164" t="s">
        <v>42</v>
      </c>
      <c r="X18" s="165"/>
      <c r="Y18" s="157"/>
      <c r="Z18" s="157"/>
      <c r="AA18" s="166"/>
      <c r="AB18" s="165"/>
      <c r="AC18" s="167"/>
      <c r="AD18" s="157"/>
      <c r="AE18" s="166"/>
      <c r="AF18" s="165"/>
      <c r="AG18" s="157"/>
      <c r="AH18" s="157"/>
      <c r="AI18" s="157"/>
      <c r="AJ18" s="166"/>
      <c r="AK18" s="165"/>
      <c r="AL18" s="157"/>
      <c r="AM18" s="157"/>
      <c r="AN18" s="166"/>
      <c r="AO18" s="165"/>
      <c r="AP18" s="163"/>
      <c r="AQ18" s="163"/>
      <c r="AR18" s="163"/>
      <c r="AS18" s="168"/>
      <c r="AT18" s="169"/>
      <c r="AU18" s="163"/>
      <c r="AV18" s="163"/>
      <c r="AW18" s="168"/>
      <c r="AX18" s="170"/>
      <c r="AY18" s="171"/>
      <c r="AZ18" s="171"/>
      <c r="BA18" s="164"/>
      <c r="BB18" s="170"/>
      <c r="BC18" s="171"/>
      <c r="BD18" s="171"/>
      <c r="BE18" s="171"/>
      <c r="BF18" s="164"/>
      <c r="BG18" s="174"/>
      <c r="BH18" s="14" t="s">
        <v>40</v>
      </c>
      <c r="BI18" s="16">
        <f>COUNTBLANK(H17:BD17)</f>
        <v>27</v>
      </c>
      <c r="BJ18" s="17">
        <v>2</v>
      </c>
      <c r="BK18" s="17">
        <v>0</v>
      </c>
      <c r="BL18" s="17">
        <v>0</v>
      </c>
      <c r="BM18" s="17">
        <v>4</v>
      </c>
      <c r="BN18" s="17">
        <f t="shared" ref="BN18:BN19" si="0">COUNTIF(F18:BE18,"Д")</f>
        <v>0</v>
      </c>
      <c r="BO18" s="17">
        <v>14</v>
      </c>
      <c r="BP18" s="27">
        <f t="shared" ref="BP18:BP19" si="1">SUM(BI18:BO18)</f>
        <v>47</v>
      </c>
    </row>
    <row r="19" spans="1:68" ht="19.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5"/>
      <c r="BH19" s="28" t="s">
        <v>43</v>
      </c>
      <c r="BI19" s="16">
        <f>COUNTBLANK(F18:R18)</f>
        <v>11</v>
      </c>
      <c r="BJ19" s="29">
        <v>1</v>
      </c>
      <c r="BK19" s="29">
        <v>2</v>
      </c>
      <c r="BL19" s="29">
        <v>2</v>
      </c>
      <c r="BM19" s="29">
        <f t="shared" ref="BM19" si="2">COUNTIF(F19:BE19,"П")</f>
        <v>0</v>
      </c>
      <c r="BN19" s="29">
        <f t="shared" si="0"/>
        <v>0</v>
      </c>
      <c r="BO19" s="29">
        <v>2</v>
      </c>
      <c r="BP19" s="30">
        <f t="shared" si="1"/>
        <v>18</v>
      </c>
    </row>
    <row r="20" spans="1:68" ht="15.75" customHeight="1" thickBot="1">
      <c r="A20" s="1"/>
      <c r="B20" s="1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9"/>
      <c r="BH20" s="31" t="s">
        <v>45</v>
      </c>
      <c r="BI20" s="32">
        <f t="shared" ref="BI20:BP20" si="3">SUM(BI18:BI19)</f>
        <v>38</v>
      </c>
      <c r="BJ20" s="32">
        <f t="shared" si="3"/>
        <v>3</v>
      </c>
      <c r="BK20" s="32">
        <f t="shared" si="3"/>
        <v>2</v>
      </c>
      <c r="BL20" s="32">
        <f t="shared" si="3"/>
        <v>2</v>
      </c>
      <c r="BM20" s="32">
        <f t="shared" si="3"/>
        <v>4</v>
      </c>
      <c r="BN20" s="32">
        <f t="shared" si="3"/>
        <v>0</v>
      </c>
      <c r="BO20" s="32">
        <f t="shared" si="3"/>
        <v>16</v>
      </c>
      <c r="BP20" s="33">
        <f t="shared" si="3"/>
        <v>65</v>
      </c>
    </row>
    <row r="21" spans="1:68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ht="12.75" customHeight="1">
      <c r="A22" s="1"/>
      <c r="B22" s="1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ht="12.75" customHeight="1">
      <c r="A23" s="1"/>
      <c r="B23" s="1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2.75" customHeight="1">
      <c r="A24" s="1"/>
      <c r="B24" s="1"/>
      <c r="C24" s="176"/>
      <c r="D24" s="175" t="s">
        <v>46</v>
      </c>
      <c r="E24" s="175"/>
      <c r="F24" s="175"/>
      <c r="G24" s="175"/>
      <c r="H24" s="175"/>
      <c r="I24" s="177" t="s">
        <v>41</v>
      </c>
      <c r="J24" s="175" t="s">
        <v>157</v>
      </c>
      <c r="K24" s="175"/>
      <c r="L24" s="178" t="s">
        <v>44</v>
      </c>
      <c r="M24" s="175" t="s">
        <v>158</v>
      </c>
      <c r="N24" s="175"/>
      <c r="O24" s="175"/>
      <c r="P24" s="175"/>
      <c r="Q24" s="179">
        <v>15</v>
      </c>
      <c r="R24" s="175" t="s">
        <v>159</v>
      </c>
      <c r="S24" s="175"/>
      <c r="T24" s="175"/>
      <c r="U24" s="180" t="s">
        <v>42</v>
      </c>
      <c r="V24" s="175" t="s">
        <v>38</v>
      </c>
      <c r="W24" s="175"/>
      <c r="X24" s="175"/>
      <c r="Y24" s="175"/>
      <c r="Z24" s="175"/>
      <c r="AA24" s="175"/>
      <c r="AB24" s="17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2.75" customHeight="1">
      <c r="A25" s="1"/>
      <c r="B25" s="1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2.75" customHeight="1">
      <c r="A26" s="1"/>
      <c r="B26" s="1"/>
      <c r="C26" s="181" t="s">
        <v>160</v>
      </c>
      <c r="D26" s="175" t="s">
        <v>161</v>
      </c>
      <c r="E26" s="175"/>
      <c r="F26" s="175"/>
      <c r="G26" s="175"/>
      <c r="H26" s="175"/>
      <c r="I26" s="182" t="s">
        <v>47</v>
      </c>
      <c r="J26" s="175" t="s">
        <v>162</v>
      </c>
      <c r="K26" s="175"/>
      <c r="L26" s="175"/>
      <c r="M26" s="175"/>
      <c r="N26" s="175"/>
      <c r="O26" s="183" t="s">
        <v>163</v>
      </c>
      <c r="P26" s="175" t="s">
        <v>164</v>
      </c>
      <c r="Q26" s="175"/>
      <c r="R26" s="175"/>
      <c r="S26" s="175"/>
      <c r="T26" s="175"/>
      <c r="U26" s="175"/>
      <c r="V26" s="175"/>
      <c r="W26" s="175"/>
      <c r="X26" s="184" t="s">
        <v>48</v>
      </c>
      <c r="Y26" s="175" t="s">
        <v>165</v>
      </c>
      <c r="Z26" s="175"/>
      <c r="AA26" s="175"/>
      <c r="AB26" s="17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12.75" customHeight="1">
      <c r="A27" s="1"/>
      <c r="B27" s="1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  <row r="380" spans="1:6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</row>
    <row r="381" spans="1:6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</row>
    <row r="382" spans="1:6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</row>
    <row r="383" spans="1:6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</row>
    <row r="384" spans="1:6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</row>
    <row r="385" spans="1:6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</row>
    <row r="386" spans="1:6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</row>
    <row r="387" spans="1:6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</row>
    <row r="388" spans="1:6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</row>
    <row r="389" spans="1:6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</row>
    <row r="390" spans="1:6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</row>
    <row r="391" spans="1:6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</row>
    <row r="392" spans="1:6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</row>
    <row r="393" spans="1:6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</row>
    <row r="394" spans="1:6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</row>
    <row r="395" spans="1:6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</row>
    <row r="396" spans="1:6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</row>
    <row r="397" spans="1:6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</row>
    <row r="398" spans="1:6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</row>
    <row r="399" spans="1:6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</row>
    <row r="400" spans="1:6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</row>
    <row r="401" spans="1:6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</row>
    <row r="402" spans="1:6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</row>
    <row r="403" spans="1:6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</row>
    <row r="404" spans="1:6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</row>
    <row r="405" spans="1:6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</row>
    <row r="406" spans="1:6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</row>
    <row r="407" spans="1:6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</row>
    <row r="408" spans="1:6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</row>
    <row r="409" spans="1:6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</row>
    <row r="410" spans="1:6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</row>
    <row r="411" spans="1:6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</row>
    <row r="412" spans="1:6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</row>
    <row r="413" spans="1:6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</row>
    <row r="414" spans="1:6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</row>
    <row r="415" spans="1:6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</row>
    <row r="416" spans="1:6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</row>
    <row r="417" spans="1:6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</row>
    <row r="418" spans="1:6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</row>
    <row r="419" spans="1:6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</row>
    <row r="420" spans="1:6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</row>
    <row r="421" spans="1:6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</row>
    <row r="422" spans="1:6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</row>
    <row r="423" spans="1:6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</row>
    <row r="424" spans="1:6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</row>
    <row r="425" spans="1:6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</row>
    <row r="426" spans="1:6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</row>
    <row r="427" spans="1:6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</row>
    <row r="428" spans="1:6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</row>
    <row r="429" spans="1:6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</row>
    <row r="430" spans="1:6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</row>
    <row r="431" spans="1:6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</row>
    <row r="432" spans="1:6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</row>
    <row r="433" spans="1:6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</row>
    <row r="434" spans="1:6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</row>
    <row r="435" spans="1:6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</row>
    <row r="436" spans="1:6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</row>
    <row r="437" spans="1:6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</row>
    <row r="438" spans="1:6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</row>
    <row r="439" spans="1:6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</row>
    <row r="440" spans="1:6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</row>
    <row r="441" spans="1:6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</row>
    <row r="442" spans="1:6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</row>
    <row r="443" spans="1:6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</row>
    <row r="444" spans="1:6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</row>
    <row r="445" spans="1:6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</row>
    <row r="446" spans="1:6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</row>
    <row r="447" spans="1:6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</row>
    <row r="448" spans="1:6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</row>
    <row r="449" spans="1:6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</row>
    <row r="450" spans="1:6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</row>
    <row r="451" spans="1:6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</row>
    <row r="452" spans="1:6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</row>
    <row r="453" spans="1:6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</row>
    <row r="454" spans="1:6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</row>
    <row r="455" spans="1:6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</row>
    <row r="456" spans="1:6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</row>
    <row r="457" spans="1:6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</row>
    <row r="458" spans="1:6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</row>
    <row r="459" spans="1:6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</row>
    <row r="460" spans="1:6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</row>
    <row r="461" spans="1:6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</row>
    <row r="462" spans="1:6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</row>
    <row r="463" spans="1:6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</row>
    <row r="464" spans="1:6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</row>
    <row r="465" spans="1:6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</row>
    <row r="466" spans="1:6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</row>
    <row r="467" spans="1:6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</row>
    <row r="468" spans="1: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</row>
    <row r="469" spans="1:6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</row>
    <row r="470" spans="1:6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</row>
    <row r="471" spans="1:6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</row>
    <row r="472" spans="1:6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</row>
    <row r="473" spans="1:6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</row>
    <row r="474" spans="1:6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</row>
    <row r="475" spans="1:6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</row>
    <row r="476" spans="1:6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</row>
    <row r="477" spans="1:6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</row>
    <row r="478" spans="1:6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</row>
    <row r="479" spans="1:6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</row>
    <row r="480" spans="1:6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</row>
    <row r="481" spans="1:6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</row>
    <row r="482" spans="1:6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</row>
    <row r="483" spans="1:6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</row>
    <row r="484" spans="1:6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</row>
    <row r="485" spans="1:6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</row>
    <row r="486" spans="1:6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</row>
    <row r="487" spans="1:6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</row>
    <row r="488" spans="1:6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</row>
    <row r="489" spans="1:6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</row>
    <row r="490" spans="1:6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</row>
    <row r="491" spans="1:6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</row>
    <row r="492" spans="1:6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</row>
    <row r="493" spans="1:6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</row>
    <row r="494" spans="1:6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</row>
    <row r="495" spans="1:6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</row>
    <row r="496" spans="1:6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</row>
    <row r="497" spans="1:6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</row>
    <row r="498" spans="1:6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</row>
    <row r="499" spans="1:6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</row>
    <row r="500" spans="1:6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</row>
    <row r="501" spans="1:6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</row>
    <row r="502" spans="1:6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</row>
    <row r="503" spans="1:6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</row>
    <row r="504" spans="1:6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</row>
    <row r="505" spans="1:6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</row>
    <row r="506" spans="1:6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</row>
    <row r="507" spans="1:6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</row>
    <row r="508" spans="1:6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</row>
    <row r="509" spans="1:6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</row>
    <row r="510" spans="1:6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</row>
    <row r="511" spans="1:6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</row>
    <row r="512" spans="1:6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</row>
    <row r="513" spans="1:6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</row>
    <row r="514" spans="1:6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</row>
    <row r="515" spans="1:6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</row>
    <row r="516" spans="1:6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</row>
    <row r="517" spans="1:6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</row>
    <row r="518" spans="1:6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</row>
    <row r="519" spans="1:6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</row>
    <row r="520" spans="1:6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</row>
    <row r="521" spans="1:6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</row>
    <row r="522" spans="1:6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</row>
    <row r="523" spans="1:6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</row>
    <row r="524" spans="1:6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</row>
    <row r="525" spans="1:6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</row>
    <row r="526" spans="1:6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</row>
    <row r="527" spans="1:6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</row>
    <row r="528" spans="1:6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</row>
    <row r="529" spans="1:6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</row>
    <row r="530" spans="1:6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</row>
    <row r="531" spans="1:6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</row>
    <row r="532" spans="1:6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</row>
    <row r="533" spans="1:6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</row>
    <row r="534" spans="1:6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</row>
    <row r="535" spans="1:6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</row>
    <row r="536" spans="1:6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</row>
    <row r="537" spans="1:6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</row>
    <row r="538" spans="1:6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</row>
    <row r="539" spans="1:6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</row>
    <row r="540" spans="1:6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</row>
    <row r="541" spans="1:6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</row>
    <row r="542" spans="1:6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</row>
    <row r="543" spans="1:6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</row>
    <row r="544" spans="1:6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</row>
    <row r="545" spans="1:6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</row>
    <row r="546" spans="1:6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</row>
    <row r="547" spans="1:6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</row>
    <row r="548" spans="1:6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</row>
    <row r="549" spans="1:6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</row>
    <row r="550" spans="1:6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</row>
    <row r="551" spans="1:6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</row>
    <row r="552" spans="1:6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</row>
    <row r="553" spans="1:6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</row>
    <row r="554" spans="1:6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</row>
    <row r="555" spans="1:6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</row>
    <row r="556" spans="1:6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</row>
    <row r="557" spans="1:6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</row>
    <row r="558" spans="1:6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</row>
    <row r="559" spans="1:6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</row>
    <row r="560" spans="1:6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</row>
    <row r="561" spans="1:6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</row>
    <row r="562" spans="1:6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</row>
    <row r="563" spans="1:6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</row>
    <row r="564" spans="1:6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</row>
    <row r="565" spans="1:6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</row>
    <row r="566" spans="1:6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</row>
    <row r="567" spans="1:6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</row>
    <row r="568" spans="1: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</row>
    <row r="569" spans="1:6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</row>
    <row r="570" spans="1:6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</row>
    <row r="571" spans="1:6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</row>
    <row r="572" spans="1:6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</row>
    <row r="573" spans="1:6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</row>
    <row r="574" spans="1:6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</row>
    <row r="575" spans="1:6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</row>
    <row r="576" spans="1:6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</row>
    <row r="577" spans="1:6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</row>
    <row r="578" spans="1:6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</row>
    <row r="579" spans="1:6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</row>
    <row r="580" spans="1:6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</row>
    <row r="581" spans="1:6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</row>
    <row r="582" spans="1:6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</row>
    <row r="583" spans="1:6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</row>
    <row r="584" spans="1:6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</row>
    <row r="585" spans="1:6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</row>
    <row r="586" spans="1:6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</row>
    <row r="587" spans="1:6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</row>
    <row r="588" spans="1:6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</row>
    <row r="589" spans="1:6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</row>
    <row r="590" spans="1:6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</row>
    <row r="591" spans="1:6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</row>
    <row r="592" spans="1:6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</row>
    <row r="593" spans="1:6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</row>
    <row r="594" spans="1:6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</row>
    <row r="595" spans="1:6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</row>
    <row r="596" spans="1:6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</row>
    <row r="597" spans="1:6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</row>
    <row r="598" spans="1:6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</row>
    <row r="599" spans="1:6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</row>
    <row r="600" spans="1:6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</row>
    <row r="601" spans="1:6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</row>
    <row r="602" spans="1:6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</row>
    <row r="603" spans="1:6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</row>
    <row r="604" spans="1:6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</row>
    <row r="605" spans="1:6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</row>
    <row r="606" spans="1:6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</row>
    <row r="607" spans="1:6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</row>
    <row r="608" spans="1:6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</row>
    <row r="609" spans="1:6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</row>
    <row r="610" spans="1:6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</row>
    <row r="611" spans="1:6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</row>
    <row r="612" spans="1:6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</row>
    <row r="613" spans="1:6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</row>
    <row r="614" spans="1:6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</row>
    <row r="615" spans="1:6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</row>
    <row r="616" spans="1:6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</row>
    <row r="617" spans="1:6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</row>
    <row r="618" spans="1:6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</row>
    <row r="619" spans="1:6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</row>
    <row r="620" spans="1:6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</row>
    <row r="621" spans="1:6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</row>
    <row r="622" spans="1:6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</row>
    <row r="623" spans="1:6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</row>
    <row r="624" spans="1:6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</row>
    <row r="625" spans="1:6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</row>
    <row r="626" spans="1:6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</row>
    <row r="627" spans="1:6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</row>
    <row r="628" spans="1:6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</row>
    <row r="629" spans="1:6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</row>
    <row r="630" spans="1:6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</row>
    <row r="631" spans="1:6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</row>
    <row r="632" spans="1:6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</row>
    <row r="633" spans="1:6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</row>
    <row r="634" spans="1:6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</row>
    <row r="635" spans="1:6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</row>
    <row r="636" spans="1:6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</row>
    <row r="637" spans="1:6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</row>
    <row r="638" spans="1:6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</row>
    <row r="639" spans="1:6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</row>
    <row r="640" spans="1:6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</row>
    <row r="641" spans="1:6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</row>
    <row r="642" spans="1:6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</row>
    <row r="643" spans="1:6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</row>
    <row r="644" spans="1:6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</row>
    <row r="645" spans="1:6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</row>
    <row r="646" spans="1:6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</row>
    <row r="647" spans="1:6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</row>
    <row r="648" spans="1:6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</row>
    <row r="649" spans="1:6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</row>
    <row r="650" spans="1:6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</row>
    <row r="651" spans="1:6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</row>
    <row r="652" spans="1:6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</row>
    <row r="653" spans="1:6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</row>
    <row r="654" spans="1:6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</row>
    <row r="655" spans="1:6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</row>
    <row r="656" spans="1:6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</row>
    <row r="657" spans="1:6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</row>
    <row r="658" spans="1:6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</row>
    <row r="659" spans="1:6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</row>
    <row r="660" spans="1:6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</row>
    <row r="661" spans="1:6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</row>
    <row r="662" spans="1:6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</row>
    <row r="663" spans="1:6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</row>
    <row r="664" spans="1:6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</row>
    <row r="665" spans="1:6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</row>
    <row r="666" spans="1:6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</row>
    <row r="667" spans="1:6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</row>
    <row r="668" spans="1: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</row>
    <row r="669" spans="1:6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</row>
    <row r="670" spans="1:6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</row>
    <row r="671" spans="1:6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</row>
    <row r="672" spans="1:6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</row>
    <row r="673" spans="1:6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</row>
    <row r="674" spans="1:6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</row>
    <row r="675" spans="1:6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</row>
    <row r="676" spans="1:6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</row>
    <row r="677" spans="1:6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</row>
    <row r="678" spans="1:6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</row>
    <row r="679" spans="1:6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</row>
    <row r="680" spans="1:6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</row>
    <row r="681" spans="1:6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</row>
    <row r="682" spans="1:6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</row>
    <row r="683" spans="1:6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</row>
    <row r="684" spans="1:6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</row>
    <row r="685" spans="1:6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</row>
    <row r="686" spans="1:6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</row>
    <row r="687" spans="1:6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</row>
    <row r="688" spans="1:6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</row>
    <row r="689" spans="1:6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</row>
    <row r="690" spans="1:6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</row>
    <row r="691" spans="1:6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</row>
    <row r="692" spans="1:6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</row>
    <row r="693" spans="1:6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</row>
    <row r="694" spans="1:6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</row>
    <row r="695" spans="1:6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</row>
    <row r="696" spans="1:6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</row>
    <row r="697" spans="1:6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</row>
    <row r="698" spans="1:6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</row>
    <row r="699" spans="1:6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</row>
    <row r="700" spans="1:6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</row>
    <row r="701" spans="1:6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</row>
    <row r="702" spans="1:6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</row>
    <row r="703" spans="1:6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</row>
    <row r="704" spans="1:6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</row>
    <row r="705" spans="1:6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</row>
    <row r="706" spans="1:6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</row>
    <row r="707" spans="1:6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</row>
    <row r="708" spans="1:6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</row>
    <row r="709" spans="1:6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</row>
    <row r="710" spans="1:6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</row>
    <row r="711" spans="1:6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</row>
    <row r="712" spans="1:6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</row>
    <row r="713" spans="1:6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</row>
    <row r="714" spans="1:6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</row>
    <row r="715" spans="1:6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</row>
    <row r="716" spans="1:6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</row>
    <row r="717" spans="1:6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</row>
    <row r="718" spans="1:6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</row>
    <row r="719" spans="1:6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</row>
    <row r="720" spans="1:6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</row>
    <row r="721" spans="1:6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</row>
    <row r="722" spans="1:6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</row>
    <row r="723" spans="1:6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</row>
    <row r="724" spans="1:6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</row>
    <row r="725" spans="1:6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</row>
    <row r="726" spans="1:6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</row>
    <row r="727" spans="1:6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</row>
    <row r="728" spans="1:6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</row>
    <row r="729" spans="1:6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</row>
    <row r="730" spans="1:6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</row>
    <row r="731" spans="1:6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</row>
    <row r="732" spans="1:6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</row>
    <row r="733" spans="1:6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</row>
    <row r="734" spans="1:6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</row>
    <row r="735" spans="1:6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</row>
    <row r="736" spans="1:6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</row>
    <row r="737" spans="1:6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</row>
    <row r="738" spans="1:6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</row>
    <row r="739" spans="1:6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</row>
    <row r="740" spans="1:6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</row>
    <row r="741" spans="1:6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</row>
    <row r="742" spans="1:6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</row>
    <row r="743" spans="1:6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</row>
    <row r="744" spans="1:6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</row>
    <row r="745" spans="1:6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</row>
    <row r="746" spans="1:6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</row>
    <row r="747" spans="1:6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</row>
    <row r="748" spans="1:6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</row>
    <row r="749" spans="1:6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</row>
    <row r="750" spans="1:6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</row>
    <row r="751" spans="1:6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</row>
    <row r="752" spans="1:6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</row>
    <row r="753" spans="1:6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</row>
    <row r="754" spans="1:6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</row>
    <row r="755" spans="1:6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</row>
    <row r="756" spans="1:6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</row>
    <row r="757" spans="1:6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</row>
    <row r="758" spans="1:6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</row>
    <row r="759" spans="1:6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</row>
    <row r="760" spans="1:6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</row>
    <row r="761" spans="1:6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</row>
    <row r="762" spans="1:6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</row>
    <row r="763" spans="1:6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</row>
    <row r="764" spans="1:6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</row>
    <row r="765" spans="1:6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</row>
    <row r="766" spans="1:6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</row>
    <row r="767" spans="1:6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</row>
    <row r="768" spans="1: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</row>
    <row r="769" spans="1:6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</row>
    <row r="770" spans="1:6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</row>
    <row r="771" spans="1:6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</row>
    <row r="772" spans="1:6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</row>
    <row r="773" spans="1:6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</row>
    <row r="774" spans="1:6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</row>
    <row r="775" spans="1:6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</row>
    <row r="776" spans="1:6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</row>
    <row r="777" spans="1:6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</row>
    <row r="778" spans="1:6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</row>
    <row r="779" spans="1:6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</row>
    <row r="780" spans="1:6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</row>
    <row r="781" spans="1:6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</row>
    <row r="782" spans="1:6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</row>
    <row r="783" spans="1:6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</row>
    <row r="784" spans="1:6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</row>
    <row r="785" spans="1:6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</row>
    <row r="786" spans="1:6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</row>
    <row r="787" spans="1:6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</row>
    <row r="788" spans="1:6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</row>
    <row r="789" spans="1:6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</row>
    <row r="790" spans="1:6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</row>
    <row r="791" spans="1:6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</row>
    <row r="792" spans="1:6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</row>
    <row r="793" spans="1:6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</row>
    <row r="794" spans="1:6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</row>
    <row r="795" spans="1:6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</row>
    <row r="796" spans="1:6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</row>
    <row r="797" spans="1:6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</row>
    <row r="798" spans="1:6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</row>
    <row r="799" spans="1:6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</row>
    <row r="800" spans="1:6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</row>
    <row r="801" spans="1:6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</row>
    <row r="802" spans="1:6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</row>
    <row r="803" spans="1:6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</row>
    <row r="804" spans="1:6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</row>
    <row r="805" spans="1:6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</row>
    <row r="806" spans="1:6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</row>
    <row r="807" spans="1:6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</row>
    <row r="808" spans="1:6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</row>
    <row r="809" spans="1:6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</row>
    <row r="810" spans="1:6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</row>
    <row r="811" spans="1:6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</row>
    <row r="812" spans="1:6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</row>
    <row r="813" spans="1:6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</row>
    <row r="814" spans="1:6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</row>
    <row r="815" spans="1:6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</row>
    <row r="816" spans="1:6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</row>
    <row r="817" spans="1:6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</row>
    <row r="818" spans="1:6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</row>
    <row r="819" spans="1:6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</row>
    <row r="820" spans="1:6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</row>
    <row r="821" spans="1:6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</row>
    <row r="822" spans="1:6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</row>
    <row r="823" spans="1:6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</row>
    <row r="824" spans="1:6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</row>
    <row r="825" spans="1:6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</row>
    <row r="826" spans="1:6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</row>
    <row r="827" spans="1:6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</row>
    <row r="828" spans="1:6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</row>
    <row r="829" spans="1:6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</row>
    <row r="830" spans="1:6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</row>
    <row r="831" spans="1:6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</row>
    <row r="832" spans="1:6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</row>
    <row r="833" spans="1:6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</row>
    <row r="834" spans="1:6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</row>
    <row r="835" spans="1:6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</row>
    <row r="836" spans="1:6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</row>
    <row r="837" spans="1:6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</row>
    <row r="838" spans="1:6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</row>
    <row r="839" spans="1:6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</row>
    <row r="840" spans="1:6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</row>
    <row r="841" spans="1:6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</row>
    <row r="842" spans="1:6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</row>
    <row r="843" spans="1:6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</row>
    <row r="844" spans="1:6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</row>
    <row r="845" spans="1:6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</row>
    <row r="846" spans="1:6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</row>
    <row r="847" spans="1:6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</row>
    <row r="848" spans="1:6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</row>
    <row r="849" spans="1:6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</row>
    <row r="850" spans="1:6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</row>
    <row r="851" spans="1:6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</row>
    <row r="852" spans="1:6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</row>
    <row r="853" spans="1:6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</row>
    <row r="854" spans="1:6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</row>
    <row r="855" spans="1:6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</row>
    <row r="856" spans="1:6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</row>
    <row r="857" spans="1:6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</row>
    <row r="858" spans="1:6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</row>
    <row r="859" spans="1:6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</row>
    <row r="860" spans="1:6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</row>
    <row r="861" spans="1:6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</row>
    <row r="862" spans="1:6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</row>
    <row r="863" spans="1:6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</row>
    <row r="864" spans="1:6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</row>
    <row r="865" spans="1:6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</row>
    <row r="866" spans="1:6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</row>
    <row r="867" spans="1:6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</row>
    <row r="868" spans="1: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</row>
    <row r="869" spans="1:6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</row>
    <row r="870" spans="1:6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</row>
    <row r="871" spans="1:6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</row>
    <row r="872" spans="1:6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</row>
    <row r="873" spans="1:6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</row>
    <row r="874" spans="1:6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</row>
    <row r="875" spans="1:6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</row>
    <row r="876" spans="1:6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</row>
    <row r="877" spans="1:6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</row>
    <row r="878" spans="1:6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</row>
    <row r="879" spans="1:6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</row>
    <row r="880" spans="1:6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</row>
    <row r="881" spans="1:6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</row>
    <row r="882" spans="1:6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</row>
    <row r="883" spans="1:6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</row>
    <row r="884" spans="1:6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</row>
    <row r="885" spans="1:6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</row>
    <row r="886" spans="1:6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</row>
    <row r="887" spans="1:6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</row>
    <row r="888" spans="1:6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</row>
    <row r="889" spans="1:6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</row>
    <row r="890" spans="1:6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</row>
    <row r="891" spans="1:6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</row>
    <row r="892" spans="1:6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</row>
    <row r="893" spans="1:6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</row>
    <row r="894" spans="1:6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</row>
    <row r="895" spans="1:6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</row>
    <row r="896" spans="1:6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</row>
    <row r="897" spans="1:6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</row>
    <row r="898" spans="1:6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</row>
    <row r="899" spans="1:6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</row>
    <row r="900" spans="1:6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</row>
    <row r="901" spans="1:6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</row>
    <row r="902" spans="1:6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</row>
    <row r="903" spans="1:6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</row>
    <row r="904" spans="1:6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</row>
    <row r="905" spans="1:6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</row>
    <row r="906" spans="1:6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</row>
    <row r="907" spans="1:6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</row>
    <row r="908" spans="1:6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</row>
    <row r="909" spans="1:6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</row>
    <row r="910" spans="1:6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</row>
    <row r="911" spans="1:6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</row>
    <row r="912" spans="1:6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</row>
    <row r="913" spans="1:6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</row>
    <row r="914" spans="1:6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</row>
    <row r="915" spans="1:6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</row>
    <row r="916" spans="1:6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</row>
    <row r="917" spans="1:6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</row>
    <row r="918" spans="1:6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</row>
    <row r="919" spans="1:6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</row>
    <row r="920" spans="1:6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</row>
    <row r="921" spans="1:6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</row>
    <row r="922" spans="1:6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</row>
    <row r="923" spans="1:6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</row>
    <row r="924" spans="1:6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</row>
    <row r="925" spans="1:6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</row>
    <row r="926" spans="1:6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</row>
    <row r="927" spans="1:6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</row>
    <row r="928" spans="1:6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</row>
    <row r="929" spans="1:6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</row>
    <row r="930" spans="1:6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</row>
    <row r="931" spans="1:6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</row>
    <row r="932" spans="1:6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</row>
    <row r="933" spans="1:6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</row>
    <row r="934" spans="1:6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</row>
    <row r="935" spans="1:6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</row>
    <row r="936" spans="1:6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</row>
    <row r="937" spans="1:6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</row>
    <row r="938" spans="1:6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</row>
    <row r="939" spans="1:6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</row>
    <row r="940" spans="1:6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</row>
    <row r="941" spans="1:6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</row>
    <row r="942" spans="1:6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</row>
    <row r="943" spans="1:6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</row>
    <row r="944" spans="1:6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</row>
    <row r="945" spans="1:6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</row>
    <row r="946" spans="1:6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</row>
    <row r="947" spans="1:6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</row>
    <row r="948" spans="1:6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</row>
    <row r="949" spans="1:6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</row>
    <row r="950" spans="1:6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</row>
    <row r="951" spans="1:6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</row>
    <row r="952" spans="1:6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</row>
    <row r="953" spans="1:6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</row>
    <row r="954" spans="1:6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</row>
    <row r="955" spans="1:6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</row>
    <row r="956" spans="1:6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</row>
    <row r="957" spans="1:6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</row>
    <row r="958" spans="1:6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</row>
    <row r="959" spans="1:6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</row>
    <row r="960" spans="1:6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</row>
    <row r="961" spans="1:6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</row>
    <row r="962" spans="1:6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</row>
    <row r="963" spans="1:6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</row>
    <row r="964" spans="1:6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</row>
    <row r="965" spans="1:6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</row>
    <row r="966" spans="1:6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</row>
    <row r="967" spans="1:6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</row>
    <row r="968" spans="1: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</row>
    <row r="969" spans="1:6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</row>
    <row r="970" spans="1:6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</row>
    <row r="971" spans="1:6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</row>
    <row r="972" spans="1:6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</row>
    <row r="973" spans="1:6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</row>
    <row r="974" spans="1:6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</row>
    <row r="975" spans="1:6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</row>
    <row r="976" spans="1:6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</row>
    <row r="977" spans="1:6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</row>
    <row r="978" spans="1:6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</row>
    <row r="979" spans="1:6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</row>
    <row r="980" spans="1:6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</row>
    <row r="981" spans="1:6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</row>
    <row r="982" spans="1:6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</row>
    <row r="983" spans="1:6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</row>
    <row r="984" spans="1:6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</row>
    <row r="985" spans="1:6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</row>
    <row r="986" spans="1:6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</row>
    <row r="987" spans="1:6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</row>
    <row r="988" spans="1:6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</row>
    <row r="989" spans="1:6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</row>
    <row r="990" spans="1:6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</row>
    <row r="991" spans="1:6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</row>
    <row r="992" spans="1:6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</row>
    <row r="993" spans="1:6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</row>
    <row r="994" spans="1:6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</row>
    <row r="995" spans="1:6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</row>
    <row r="996" spans="1:6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</row>
    <row r="997" spans="1:6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</row>
  </sheetData>
  <mergeCells count="47">
    <mergeCell ref="W11:AE11"/>
    <mergeCell ref="AF11:BP11"/>
    <mergeCell ref="BH14:BP14"/>
    <mergeCell ref="BN16:BN17"/>
    <mergeCell ref="BO16:BO17"/>
    <mergeCell ref="BP16:BP17"/>
    <mergeCell ref="BH16:BH17"/>
    <mergeCell ref="BI16:BI17"/>
    <mergeCell ref="BJ16:BJ17"/>
    <mergeCell ref="BK16:BK17"/>
    <mergeCell ref="BL16:BL17"/>
    <mergeCell ref="BM16:BM17"/>
    <mergeCell ref="A14:BE14"/>
    <mergeCell ref="S15:W15"/>
    <mergeCell ref="A15:A16"/>
    <mergeCell ref="B15:E15"/>
    <mergeCell ref="W10:AE10"/>
    <mergeCell ref="AF10:AY10"/>
    <mergeCell ref="BB10:BJ10"/>
    <mergeCell ref="BK10:BP10"/>
    <mergeCell ref="BB9:BJ9"/>
    <mergeCell ref="BK9:BP9"/>
    <mergeCell ref="A2:BP2"/>
    <mergeCell ref="A3:BP3"/>
    <mergeCell ref="A4:BP4"/>
    <mergeCell ref="A5:BP5"/>
    <mergeCell ref="AF7:AY7"/>
    <mergeCell ref="BB7:BJ7"/>
    <mergeCell ref="BK7:BP7"/>
    <mergeCell ref="W7:AE7"/>
    <mergeCell ref="W8:AE8"/>
    <mergeCell ref="AF8:AY8"/>
    <mergeCell ref="BB8:BJ8"/>
    <mergeCell ref="BK8:BP8"/>
    <mergeCell ref="W9:AE9"/>
    <mergeCell ref="AF9:AY9"/>
    <mergeCell ref="F15:I15"/>
    <mergeCell ref="J15:N15"/>
    <mergeCell ref="O15:R15"/>
    <mergeCell ref="AT15:AW15"/>
    <mergeCell ref="AX15:BA15"/>
    <mergeCell ref="BB15:BF15"/>
    <mergeCell ref="X15:AA15"/>
    <mergeCell ref="AB15:AE15"/>
    <mergeCell ref="AF15:AJ15"/>
    <mergeCell ref="AK15:AN15"/>
    <mergeCell ref="AO15:AS15"/>
  </mergeCells>
  <pageMargins left="0.70866141732283472" right="0.70866141732283472" top="0.74803149606299213" bottom="0.74803149606299213" header="0" footer="0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50"/>
  <sheetViews>
    <sheetView tabSelected="1" topLeftCell="A31" zoomScale="73" zoomScaleNormal="73" workbookViewId="0">
      <selection activeCell="X37" sqref="X37"/>
    </sheetView>
  </sheetViews>
  <sheetFormatPr defaultColWidth="14.44140625" defaultRowHeight="15" customHeight="1"/>
  <cols>
    <col min="1" max="1" width="12.6640625" customWidth="1"/>
    <col min="2" max="2" width="86.109375" customWidth="1"/>
    <col min="3" max="8" width="2.33203125" customWidth="1"/>
    <col min="9" max="9" width="4.6640625" customWidth="1"/>
    <col min="10" max="10" width="10.5546875" customWidth="1"/>
    <col min="11" max="15" width="6.6640625" customWidth="1"/>
    <col min="16" max="16" width="8.109375" customWidth="1"/>
    <col min="17" max="19" width="7.6640625" customWidth="1"/>
    <col min="20" max="21" width="9.109375" customWidth="1"/>
    <col min="22" max="26" width="8" customWidth="1"/>
  </cols>
  <sheetData>
    <row r="1" spans="1:26" ht="30" customHeight="1">
      <c r="A1" s="297" t="s">
        <v>49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3"/>
      <c r="U1" s="3"/>
      <c r="V1" s="3"/>
      <c r="W1" s="3"/>
      <c r="X1" s="3"/>
      <c r="Y1" s="3"/>
      <c r="Z1" s="3"/>
    </row>
    <row r="2" spans="1:26" ht="30" customHeight="1">
      <c r="A2" s="298" t="s">
        <v>50</v>
      </c>
      <c r="B2" s="246" t="s">
        <v>51</v>
      </c>
      <c r="C2" s="300" t="s">
        <v>52</v>
      </c>
      <c r="D2" s="301"/>
      <c r="E2" s="301"/>
      <c r="F2" s="301"/>
      <c r="G2" s="301"/>
      <c r="H2" s="301"/>
      <c r="I2" s="302"/>
      <c r="J2" s="305" t="s">
        <v>53</v>
      </c>
      <c r="K2" s="279"/>
      <c r="L2" s="279"/>
      <c r="M2" s="279"/>
      <c r="N2" s="279"/>
      <c r="O2" s="279"/>
      <c r="P2" s="306"/>
      <c r="Q2" s="307" t="s">
        <v>54</v>
      </c>
      <c r="R2" s="279"/>
      <c r="S2" s="308"/>
      <c r="T2" s="3"/>
      <c r="U2" s="3"/>
      <c r="V2" s="3"/>
      <c r="W2" s="3"/>
      <c r="X2" s="3"/>
      <c r="Y2" s="3"/>
      <c r="Z2" s="3"/>
    </row>
    <row r="3" spans="1:26" ht="15.75" customHeight="1">
      <c r="A3" s="299"/>
      <c r="B3" s="247"/>
      <c r="C3" s="303"/>
      <c r="D3" s="225"/>
      <c r="E3" s="225"/>
      <c r="F3" s="225"/>
      <c r="G3" s="225"/>
      <c r="H3" s="225"/>
      <c r="I3" s="304"/>
      <c r="J3" s="309" t="s">
        <v>55</v>
      </c>
      <c r="K3" s="263" t="s">
        <v>56</v>
      </c>
      <c r="L3" s="265" t="s">
        <v>57</v>
      </c>
      <c r="M3" s="266" t="s">
        <v>58</v>
      </c>
      <c r="N3" s="217"/>
      <c r="O3" s="267"/>
      <c r="P3" s="268" t="s">
        <v>59</v>
      </c>
      <c r="Q3" s="310" t="s">
        <v>60</v>
      </c>
      <c r="R3" s="267"/>
      <c r="S3" s="34" t="s">
        <v>61</v>
      </c>
      <c r="T3" s="3"/>
      <c r="U3" s="3"/>
      <c r="V3" s="3"/>
      <c r="W3" s="3"/>
      <c r="X3" s="3"/>
      <c r="Y3" s="3"/>
      <c r="Z3" s="3"/>
    </row>
    <row r="4" spans="1:26" ht="15.75" customHeight="1">
      <c r="A4" s="299"/>
      <c r="B4" s="247"/>
      <c r="C4" s="248" t="s">
        <v>62</v>
      </c>
      <c r="D4" s="249"/>
      <c r="E4" s="250"/>
      <c r="F4" s="312" t="s">
        <v>63</v>
      </c>
      <c r="G4" s="249"/>
      <c r="H4" s="250"/>
      <c r="I4" s="311" t="s">
        <v>64</v>
      </c>
      <c r="J4" s="299"/>
      <c r="K4" s="264"/>
      <c r="L4" s="264"/>
      <c r="M4" s="269" t="s">
        <v>65</v>
      </c>
      <c r="N4" s="270" t="s">
        <v>66</v>
      </c>
      <c r="O4" s="269" t="s">
        <v>67</v>
      </c>
      <c r="P4" s="247"/>
      <c r="Q4" s="35">
        <v>1</v>
      </c>
      <c r="R4" s="34">
        <v>2</v>
      </c>
      <c r="S4" s="34">
        <v>3</v>
      </c>
      <c r="T4" s="3"/>
      <c r="U4" s="3"/>
      <c r="V4" s="3"/>
      <c r="W4" s="3"/>
      <c r="X4" s="3"/>
      <c r="Y4" s="3"/>
      <c r="Z4" s="3"/>
    </row>
    <row r="5" spans="1:26" ht="30" customHeight="1">
      <c r="A5" s="299"/>
      <c r="B5" s="247"/>
      <c r="C5" s="251"/>
      <c r="D5" s="212"/>
      <c r="E5" s="252"/>
      <c r="F5" s="313"/>
      <c r="G5" s="212"/>
      <c r="H5" s="252"/>
      <c r="I5" s="247"/>
      <c r="J5" s="299"/>
      <c r="K5" s="264"/>
      <c r="L5" s="264"/>
      <c r="M5" s="264"/>
      <c r="N5" s="264"/>
      <c r="O5" s="264"/>
      <c r="P5" s="247"/>
      <c r="Q5" s="273" t="s">
        <v>68</v>
      </c>
      <c r="R5" s="217"/>
      <c r="S5" s="267"/>
      <c r="T5" s="3"/>
      <c r="U5" s="3"/>
      <c r="V5" s="3"/>
      <c r="W5" s="3"/>
      <c r="X5" s="3"/>
      <c r="Y5" s="3"/>
      <c r="Z5" s="3"/>
    </row>
    <row r="6" spans="1:26" ht="14.25" customHeight="1">
      <c r="A6" s="299"/>
      <c r="B6" s="247"/>
      <c r="C6" s="251"/>
      <c r="D6" s="212"/>
      <c r="E6" s="252"/>
      <c r="F6" s="313"/>
      <c r="G6" s="212"/>
      <c r="H6" s="252"/>
      <c r="I6" s="247"/>
      <c r="J6" s="299"/>
      <c r="K6" s="264"/>
      <c r="L6" s="264"/>
      <c r="M6" s="264"/>
      <c r="N6" s="264"/>
      <c r="O6" s="264"/>
      <c r="P6" s="247"/>
      <c r="Q6" s="36">
        <v>11</v>
      </c>
      <c r="R6" s="37">
        <v>13</v>
      </c>
      <c r="S6" s="37">
        <v>5</v>
      </c>
      <c r="T6" s="3"/>
      <c r="U6" s="3"/>
      <c r="V6" s="3"/>
      <c r="W6" s="3"/>
      <c r="X6" s="3"/>
      <c r="Y6" s="3"/>
      <c r="Z6" s="3"/>
    </row>
    <row r="7" spans="1:26" ht="52.5" customHeight="1">
      <c r="A7" s="237"/>
      <c r="B7" s="233"/>
      <c r="C7" s="253"/>
      <c r="D7" s="254"/>
      <c r="E7" s="255"/>
      <c r="F7" s="314"/>
      <c r="G7" s="254"/>
      <c r="H7" s="255"/>
      <c r="I7" s="233"/>
      <c r="J7" s="237"/>
      <c r="K7" s="231"/>
      <c r="L7" s="231"/>
      <c r="M7" s="231"/>
      <c r="N7" s="231"/>
      <c r="O7" s="231"/>
      <c r="P7" s="233"/>
      <c r="Q7" s="274" t="s">
        <v>69</v>
      </c>
      <c r="R7" s="261"/>
      <c r="S7" s="262"/>
      <c r="T7" s="3"/>
      <c r="U7" s="3"/>
      <c r="V7" s="3"/>
      <c r="W7" s="3"/>
      <c r="X7" s="3"/>
      <c r="Y7" s="3"/>
      <c r="Z7" s="3"/>
    </row>
    <row r="8" spans="1:26" ht="19.5" customHeight="1">
      <c r="A8" s="38">
        <v>1</v>
      </c>
      <c r="B8" s="39">
        <v>2</v>
      </c>
      <c r="C8" s="256">
        <v>3</v>
      </c>
      <c r="D8" s="245"/>
      <c r="E8" s="257"/>
      <c r="F8" s="271">
        <v>4</v>
      </c>
      <c r="G8" s="245"/>
      <c r="H8" s="257"/>
      <c r="I8" s="40">
        <v>5</v>
      </c>
      <c r="J8" s="41">
        <v>6</v>
      </c>
      <c r="K8" s="42">
        <v>7</v>
      </c>
      <c r="L8" s="43">
        <v>8</v>
      </c>
      <c r="M8" s="43">
        <v>9</v>
      </c>
      <c r="N8" s="43">
        <v>10</v>
      </c>
      <c r="O8" s="43">
        <v>11</v>
      </c>
      <c r="P8" s="44">
        <v>12</v>
      </c>
      <c r="Q8" s="45">
        <v>13</v>
      </c>
      <c r="R8" s="42">
        <v>14</v>
      </c>
      <c r="S8" s="42">
        <v>15</v>
      </c>
      <c r="T8" s="3"/>
      <c r="U8" s="3"/>
      <c r="V8" s="3"/>
      <c r="W8" s="3"/>
      <c r="X8" s="3"/>
      <c r="Y8" s="3"/>
      <c r="Z8" s="3"/>
    </row>
    <row r="9" spans="1:26" ht="34.5" customHeight="1">
      <c r="A9" s="275" t="s">
        <v>70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76"/>
      <c r="T9" s="3"/>
      <c r="U9" s="3"/>
      <c r="V9" s="3"/>
      <c r="W9" s="3"/>
      <c r="X9" s="3"/>
      <c r="Y9" s="3"/>
      <c r="Z9" s="3"/>
    </row>
    <row r="10" spans="1:26" ht="34.5" customHeight="1">
      <c r="A10" s="277" t="s">
        <v>71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76"/>
      <c r="T10" s="1"/>
      <c r="U10" s="1"/>
      <c r="V10" s="1"/>
      <c r="W10" s="1"/>
      <c r="X10" s="1"/>
      <c r="Y10" s="1"/>
      <c r="Z10" s="1"/>
    </row>
    <row r="11" spans="1:26" ht="24.75" customHeight="1">
      <c r="A11" s="46" t="s">
        <v>72</v>
      </c>
      <c r="B11" s="200" t="s">
        <v>126</v>
      </c>
      <c r="C11" s="47"/>
      <c r="D11" s="47"/>
      <c r="E11" s="48"/>
      <c r="F11" s="49"/>
      <c r="G11" s="47">
        <v>2</v>
      </c>
      <c r="H11" s="48"/>
      <c r="I11" s="49"/>
      <c r="J11" s="50">
        <f t="shared" ref="J11:J14" si="0">K11*30</f>
        <v>90</v>
      </c>
      <c r="K11" s="51">
        <f t="shared" ref="K11:K13" si="1">SUM(Q11:S11)</f>
        <v>3</v>
      </c>
      <c r="L11" s="52">
        <f t="shared" ref="L11:L14" si="2">K11*10</f>
        <v>30</v>
      </c>
      <c r="M11" s="52">
        <v>10</v>
      </c>
      <c r="N11" s="52">
        <v>20</v>
      </c>
      <c r="O11" s="52"/>
      <c r="P11" s="53">
        <f t="shared" ref="P11:P13" si="3">J11-L11</f>
        <v>60</v>
      </c>
      <c r="Q11" s="50"/>
      <c r="R11" s="51">
        <v>3</v>
      </c>
      <c r="S11" s="51"/>
      <c r="T11" s="3"/>
      <c r="U11" s="3"/>
      <c r="V11" s="3"/>
      <c r="W11" s="3"/>
      <c r="X11" s="3"/>
      <c r="Y11" s="3"/>
      <c r="Z11" s="3"/>
    </row>
    <row r="12" spans="1:26" ht="24.75" customHeight="1">
      <c r="A12" s="46" t="s">
        <v>73</v>
      </c>
      <c r="B12" s="201" t="s">
        <v>166</v>
      </c>
      <c r="C12" s="47"/>
      <c r="D12" s="47"/>
      <c r="E12" s="48"/>
      <c r="F12" s="49"/>
      <c r="G12" s="47">
        <v>1</v>
      </c>
      <c r="H12" s="48"/>
      <c r="I12" s="49"/>
      <c r="J12" s="50">
        <f t="shared" si="0"/>
        <v>90</v>
      </c>
      <c r="K12" s="51">
        <f t="shared" si="1"/>
        <v>3</v>
      </c>
      <c r="L12" s="52">
        <f t="shared" si="2"/>
        <v>30</v>
      </c>
      <c r="M12" s="52">
        <v>10</v>
      </c>
      <c r="N12" s="52">
        <v>20</v>
      </c>
      <c r="O12" s="52"/>
      <c r="P12" s="53">
        <f t="shared" si="3"/>
        <v>60</v>
      </c>
      <c r="Q12" s="50">
        <v>3</v>
      </c>
      <c r="R12" s="51"/>
      <c r="S12" s="51"/>
      <c r="T12" s="3"/>
      <c r="U12" s="3"/>
      <c r="V12" s="3"/>
      <c r="W12" s="3"/>
      <c r="X12" s="3"/>
      <c r="Y12" s="3"/>
      <c r="Z12" s="3"/>
    </row>
    <row r="13" spans="1:26" ht="24.75" customHeight="1">
      <c r="A13" s="46" t="s">
        <v>74</v>
      </c>
      <c r="B13" s="201" t="s">
        <v>167</v>
      </c>
      <c r="C13" s="47"/>
      <c r="D13" s="47"/>
      <c r="E13" s="48"/>
      <c r="F13" s="49"/>
      <c r="G13" s="47">
        <v>2</v>
      </c>
      <c r="H13" s="48"/>
      <c r="I13" s="49"/>
      <c r="J13" s="50">
        <f t="shared" si="0"/>
        <v>180</v>
      </c>
      <c r="K13" s="51">
        <f t="shared" si="1"/>
        <v>6</v>
      </c>
      <c r="L13" s="52">
        <v>60</v>
      </c>
      <c r="M13" s="52"/>
      <c r="N13" s="52">
        <v>60</v>
      </c>
      <c r="O13" s="52"/>
      <c r="P13" s="53">
        <f t="shared" si="3"/>
        <v>120</v>
      </c>
      <c r="Q13" s="50">
        <v>3</v>
      </c>
      <c r="R13" s="51">
        <v>3</v>
      </c>
      <c r="S13" s="51"/>
      <c r="T13" s="3"/>
      <c r="U13" s="3"/>
      <c r="V13" s="3"/>
      <c r="W13" s="3"/>
      <c r="X13" s="3"/>
      <c r="Y13" s="3"/>
      <c r="Z13" s="3"/>
    </row>
    <row r="14" spans="1:26" s="129" customFormat="1" ht="24.75" customHeight="1">
      <c r="A14" s="46" t="s">
        <v>77</v>
      </c>
      <c r="B14" s="202" t="s">
        <v>168</v>
      </c>
      <c r="C14" s="193"/>
      <c r="D14" s="193"/>
      <c r="E14" s="194"/>
      <c r="F14" s="195"/>
      <c r="G14" s="193">
        <v>1</v>
      </c>
      <c r="H14" s="194"/>
      <c r="I14" s="195"/>
      <c r="J14" s="50">
        <f t="shared" si="0"/>
        <v>90</v>
      </c>
      <c r="K14" s="197">
        <v>3</v>
      </c>
      <c r="L14" s="52">
        <f t="shared" si="2"/>
        <v>30</v>
      </c>
      <c r="M14" s="198">
        <v>10</v>
      </c>
      <c r="N14" s="198">
        <v>20</v>
      </c>
      <c r="O14" s="198"/>
      <c r="P14" s="199"/>
      <c r="Q14" s="196">
        <v>3</v>
      </c>
      <c r="R14" s="197"/>
      <c r="S14" s="197"/>
      <c r="T14" s="3"/>
      <c r="U14" s="3"/>
      <c r="V14" s="3"/>
      <c r="W14" s="3"/>
      <c r="X14" s="3"/>
      <c r="Y14" s="3"/>
      <c r="Z14" s="3"/>
    </row>
    <row r="15" spans="1:26" ht="34.5" customHeight="1" thickBot="1">
      <c r="A15" s="258" t="s">
        <v>75</v>
      </c>
      <c r="B15" s="259"/>
      <c r="C15" s="260"/>
      <c r="D15" s="261"/>
      <c r="E15" s="262"/>
      <c r="F15" s="272"/>
      <c r="G15" s="261"/>
      <c r="H15" s="262"/>
      <c r="I15" s="55"/>
      <c r="J15" s="57">
        <f>SUM(J11:J14)</f>
        <v>450</v>
      </c>
      <c r="K15" s="57">
        <f>SUM(K11:K14)</f>
        <v>15</v>
      </c>
      <c r="L15" s="57">
        <f t="shared" ref="L15:P15" si="4">SUM(L11:L14)</f>
        <v>150</v>
      </c>
      <c r="M15" s="57">
        <f t="shared" si="4"/>
        <v>30</v>
      </c>
      <c r="N15" s="57">
        <f t="shared" si="4"/>
        <v>120</v>
      </c>
      <c r="O15" s="57">
        <f t="shared" si="4"/>
        <v>0</v>
      </c>
      <c r="P15" s="57">
        <f t="shared" si="4"/>
        <v>240</v>
      </c>
      <c r="Q15" s="56">
        <f>SUM(Q11:Q14)</f>
        <v>9</v>
      </c>
      <c r="R15" s="56">
        <f t="shared" ref="R15:S15" si="5">SUM(R11:R14)</f>
        <v>6</v>
      </c>
      <c r="S15" s="56">
        <f t="shared" si="5"/>
        <v>0</v>
      </c>
      <c r="T15" s="4"/>
      <c r="U15" s="4"/>
      <c r="V15" s="4"/>
      <c r="W15" s="4"/>
      <c r="X15" s="4"/>
      <c r="Y15" s="4"/>
      <c r="Z15" s="4"/>
    </row>
    <row r="16" spans="1:26" ht="19.5" customHeight="1">
      <c r="A16" s="244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1"/>
      <c r="U16" s="1"/>
      <c r="V16" s="1"/>
      <c r="W16" s="1"/>
      <c r="X16" s="1"/>
      <c r="Y16" s="1"/>
      <c r="Z16" s="1"/>
    </row>
    <row r="17" spans="1:26" ht="34.5" customHeight="1">
      <c r="A17" s="278" t="s">
        <v>76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80"/>
      <c r="T17" s="1"/>
      <c r="U17" s="1"/>
      <c r="V17" s="1"/>
      <c r="W17" s="1"/>
      <c r="X17" s="1"/>
      <c r="Y17" s="1"/>
      <c r="Z17" s="1"/>
    </row>
    <row r="18" spans="1:26" ht="45.75" customHeight="1">
      <c r="A18" s="46" t="s">
        <v>146</v>
      </c>
      <c r="B18" s="59" t="s">
        <v>153</v>
      </c>
      <c r="C18" s="47"/>
      <c r="D18" s="47">
        <v>3</v>
      </c>
      <c r="E18" s="48"/>
      <c r="F18" s="49"/>
      <c r="G18" s="47"/>
      <c r="H18" s="48"/>
      <c r="I18" s="49"/>
      <c r="J18" s="50">
        <f t="shared" ref="J18:J22" si="6">K18*30</f>
        <v>150</v>
      </c>
      <c r="K18" s="51">
        <f t="shared" ref="K18:K22" si="7">SUM(Q18:S18)</f>
        <v>5</v>
      </c>
      <c r="L18" s="51">
        <f t="shared" ref="L18:L22" si="8">K18*10</f>
        <v>50</v>
      </c>
      <c r="M18" s="52">
        <v>20</v>
      </c>
      <c r="N18" s="52"/>
      <c r="O18" s="52">
        <v>30</v>
      </c>
      <c r="P18" s="53">
        <f t="shared" ref="P18:P22" si="9">J18-L18</f>
        <v>100</v>
      </c>
      <c r="Q18" s="50"/>
      <c r="R18" s="51"/>
      <c r="S18" s="51">
        <v>5</v>
      </c>
      <c r="T18" s="1"/>
      <c r="U18" s="1"/>
      <c r="V18" s="1"/>
      <c r="W18" s="1"/>
      <c r="X18" s="1"/>
      <c r="Y18" s="1"/>
      <c r="Z18" s="1"/>
    </row>
    <row r="19" spans="1:26" s="11" customFormat="1" ht="36" customHeight="1">
      <c r="A19" s="46" t="s">
        <v>78</v>
      </c>
      <c r="B19" s="207" t="s">
        <v>169</v>
      </c>
      <c r="C19" s="47"/>
      <c r="D19" s="47"/>
      <c r="E19" s="48"/>
      <c r="F19" s="49"/>
      <c r="G19" s="47">
        <v>1</v>
      </c>
      <c r="H19" s="48"/>
      <c r="I19" s="49"/>
      <c r="J19" s="50">
        <f t="shared" si="6"/>
        <v>90</v>
      </c>
      <c r="K19" s="51">
        <f t="shared" ref="K19" si="10">SUM(Q19:S19)</f>
        <v>3</v>
      </c>
      <c r="L19" s="51">
        <f t="shared" ref="L19" si="11">K19*10</f>
        <v>30</v>
      </c>
      <c r="M19" s="52">
        <v>10</v>
      </c>
      <c r="N19" s="52"/>
      <c r="O19" s="52">
        <v>20</v>
      </c>
      <c r="P19" s="53">
        <f t="shared" si="9"/>
        <v>60</v>
      </c>
      <c r="Q19" s="50">
        <v>3</v>
      </c>
      <c r="R19" s="51"/>
      <c r="S19" s="51"/>
      <c r="T19" s="1"/>
      <c r="U19" s="1" t="s">
        <v>177</v>
      </c>
      <c r="V19" s="1"/>
      <c r="W19" s="1"/>
      <c r="X19" s="1"/>
      <c r="Y19" s="1"/>
      <c r="Z19" s="1"/>
    </row>
    <row r="20" spans="1:26" ht="47.25" customHeight="1">
      <c r="A20" s="46" t="s">
        <v>79</v>
      </c>
      <c r="B20" s="207" t="s">
        <v>141</v>
      </c>
      <c r="C20" s="47"/>
      <c r="D20" s="47">
        <v>1</v>
      </c>
      <c r="E20" s="48"/>
      <c r="F20" s="49"/>
      <c r="G20" s="47"/>
      <c r="H20" s="48"/>
      <c r="I20" s="49"/>
      <c r="J20" s="50">
        <f t="shared" si="6"/>
        <v>150</v>
      </c>
      <c r="K20" s="51">
        <f t="shared" si="7"/>
        <v>5</v>
      </c>
      <c r="L20" s="51">
        <f t="shared" si="8"/>
        <v>50</v>
      </c>
      <c r="M20" s="52">
        <v>20</v>
      </c>
      <c r="N20" s="52"/>
      <c r="O20" s="52">
        <v>30</v>
      </c>
      <c r="P20" s="53">
        <f t="shared" si="9"/>
        <v>100</v>
      </c>
      <c r="Q20" s="50">
        <v>5</v>
      </c>
      <c r="R20" s="51"/>
      <c r="S20" s="51"/>
      <c r="T20" s="1"/>
      <c r="U20" s="1" t="s">
        <v>178</v>
      </c>
      <c r="V20" s="1"/>
      <c r="W20" s="1"/>
      <c r="X20" s="1"/>
      <c r="Y20" s="1"/>
      <c r="Z20" s="1"/>
    </row>
    <row r="21" spans="1:26" s="126" customFormat="1" ht="60" customHeight="1">
      <c r="A21" s="46" t="s">
        <v>80</v>
      </c>
      <c r="B21" s="207" t="s">
        <v>152</v>
      </c>
      <c r="C21" s="47"/>
      <c r="D21" s="47">
        <v>2</v>
      </c>
      <c r="E21" s="48"/>
      <c r="F21" s="49"/>
      <c r="G21" s="47"/>
      <c r="H21" s="48"/>
      <c r="I21" s="49"/>
      <c r="J21" s="50">
        <f t="shared" si="6"/>
        <v>120</v>
      </c>
      <c r="K21" s="51">
        <f t="shared" si="7"/>
        <v>4</v>
      </c>
      <c r="L21" s="51">
        <f t="shared" si="8"/>
        <v>40</v>
      </c>
      <c r="M21" s="52">
        <v>20</v>
      </c>
      <c r="N21" s="52"/>
      <c r="O21" s="52">
        <v>20</v>
      </c>
      <c r="P21" s="53">
        <f t="shared" si="9"/>
        <v>80</v>
      </c>
      <c r="Q21" s="50"/>
      <c r="R21" s="51">
        <v>4</v>
      </c>
      <c r="S21" s="51"/>
      <c r="T21" s="1"/>
      <c r="U21" s="1" t="s">
        <v>177</v>
      </c>
      <c r="V21" s="1"/>
      <c r="W21" s="1"/>
      <c r="X21" s="1"/>
      <c r="Y21" s="1"/>
      <c r="Z21" s="1"/>
    </row>
    <row r="22" spans="1:26" ht="39.75" customHeight="1">
      <c r="A22" s="46" t="s">
        <v>81</v>
      </c>
      <c r="B22" s="59" t="s">
        <v>142</v>
      </c>
      <c r="C22" s="47"/>
      <c r="D22" s="47"/>
      <c r="E22" s="48"/>
      <c r="F22" s="49"/>
      <c r="G22" s="47">
        <v>2</v>
      </c>
      <c r="H22" s="48"/>
      <c r="I22" s="49"/>
      <c r="J22" s="50">
        <f t="shared" si="6"/>
        <v>120</v>
      </c>
      <c r="K22" s="51">
        <f t="shared" si="7"/>
        <v>4</v>
      </c>
      <c r="L22" s="51">
        <f t="shared" si="8"/>
        <v>40</v>
      </c>
      <c r="M22" s="52">
        <v>20</v>
      </c>
      <c r="N22" s="52"/>
      <c r="O22" s="52">
        <v>20</v>
      </c>
      <c r="P22" s="53">
        <f t="shared" si="9"/>
        <v>80</v>
      </c>
      <c r="Q22" s="50"/>
      <c r="R22" s="51">
        <v>4</v>
      </c>
      <c r="S22" s="51"/>
      <c r="T22" s="1"/>
      <c r="U22" s="1" t="s">
        <v>178</v>
      </c>
      <c r="V22" s="1"/>
      <c r="W22" s="1"/>
      <c r="X22" s="1"/>
      <c r="Y22" s="1"/>
      <c r="Z22" s="1"/>
    </row>
    <row r="23" spans="1:26" ht="34.5" customHeight="1">
      <c r="A23" s="258" t="s">
        <v>82</v>
      </c>
      <c r="B23" s="259"/>
      <c r="C23" s="260"/>
      <c r="D23" s="261"/>
      <c r="E23" s="262"/>
      <c r="F23" s="272"/>
      <c r="G23" s="261"/>
      <c r="H23" s="262"/>
      <c r="I23" s="55"/>
      <c r="J23" s="56">
        <f t="shared" ref="J23:S23" si="12">SUM(J18:J22)</f>
        <v>630</v>
      </c>
      <c r="K23" s="57">
        <f t="shared" si="12"/>
        <v>21</v>
      </c>
      <c r="L23" s="57">
        <f t="shared" si="12"/>
        <v>210</v>
      </c>
      <c r="M23" s="57">
        <f t="shared" si="12"/>
        <v>90</v>
      </c>
      <c r="N23" s="57">
        <f t="shared" si="12"/>
        <v>0</v>
      </c>
      <c r="O23" s="57">
        <f t="shared" si="12"/>
        <v>120</v>
      </c>
      <c r="P23" s="58">
        <f t="shared" si="12"/>
        <v>420</v>
      </c>
      <c r="Q23" s="56">
        <f t="shared" si="12"/>
        <v>8</v>
      </c>
      <c r="R23" s="57">
        <f t="shared" si="12"/>
        <v>8</v>
      </c>
      <c r="S23" s="57">
        <f t="shared" si="12"/>
        <v>5</v>
      </c>
      <c r="T23" s="4"/>
      <c r="U23" s="4"/>
      <c r="V23" s="4"/>
      <c r="W23" s="4"/>
      <c r="X23" s="4"/>
      <c r="Y23" s="4"/>
      <c r="Z23" s="4"/>
    </row>
    <row r="24" spans="1:26" ht="19.5" customHeight="1">
      <c r="A24" s="244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1"/>
      <c r="U24" s="1"/>
      <c r="V24" s="1"/>
      <c r="W24" s="1"/>
      <c r="X24" s="1"/>
      <c r="Y24" s="1"/>
      <c r="Z24" s="1"/>
    </row>
    <row r="25" spans="1:26" ht="34.5" customHeight="1">
      <c r="A25" s="277" t="s">
        <v>143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76"/>
      <c r="T25" s="1"/>
      <c r="U25" s="1"/>
      <c r="V25" s="1"/>
      <c r="W25" s="1"/>
      <c r="X25" s="1"/>
      <c r="Y25" s="1"/>
      <c r="Z25" s="1"/>
    </row>
    <row r="26" spans="1:26" ht="24.75" customHeight="1" thickBot="1">
      <c r="A26" s="62" t="s">
        <v>170</v>
      </c>
      <c r="B26" s="63" t="s">
        <v>135</v>
      </c>
      <c r="C26" s="64"/>
      <c r="D26" s="65"/>
      <c r="E26" s="66"/>
      <c r="F26" s="67"/>
      <c r="G26" s="65">
        <v>3</v>
      </c>
      <c r="H26" s="66"/>
      <c r="I26" s="68"/>
      <c r="J26" s="46">
        <f t="shared" ref="J26:J28" si="13">K26*30</f>
        <v>90</v>
      </c>
      <c r="K26" s="51">
        <f t="shared" ref="K26:K28" si="14">SUM(Q26:S26)</f>
        <v>3</v>
      </c>
      <c r="L26" s="51">
        <v>0</v>
      </c>
      <c r="M26" s="69"/>
      <c r="N26" s="69"/>
      <c r="O26" s="69"/>
      <c r="P26" s="70">
        <f t="shared" ref="P26:P28" si="15">J26-L26</f>
        <v>90</v>
      </c>
      <c r="Q26" s="71"/>
      <c r="R26" s="72"/>
      <c r="S26" s="72">
        <v>3</v>
      </c>
      <c r="T26" s="3"/>
      <c r="U26" s="3"/>
      <c r="V26" s="3"/>
      <c r="W26" s="3"/>
      <c r="X26" s="3"/>
      <c r="Y26" s="3"/>
      <c r="Z26" s="3"/>
    </row>
    <row r="27" spans="1:26" ht="24.75" customHeight="1" thickBot="1">
      <c r="A27" s="62" t="s">
        <v>171</v>
      </c>
      <c r="B27" s="73" t="s">
        <v>175</v>
      </c>
      <c r="C27" s="74"/>
      <c r="D27" s="74"/>
      <c r="E27" s="75"/>
      <c r="F27" s="76"/>
      <c r="G27" s="74"/>
      <c r="H27" s="75"/>
      <c r="I27" s="77"/>
      <c r="J27" s="46">
        <f t="shared" si="13"/>
        <v>510</v>
      </c>
      <c r="K27" s="51">
        <f>SUM(Q27:S27)</f>
        <v>17</v>
      </c>
      <c r="L27" s="51">
        <v>0</v>
      </c>
      <c r="M27" s="52"/>
      <c r="N27" s="52"/>
      <c r="O27" s="52"/>
      <c r="P27" s="70">
        <f t="shared" si="15"/>
        <v>510</v>
      </c>
      <c r="Q27" s="78"/>
      <c r="R27" s="79"/>
      <c r="S27" s="79">
        <v>17</v>
      </c>
      <c r="T27" s="3"/>
      <c r="U27" s="3"/>
      <c r="V27" s="3"/>
      <c r="W27" s="3"/>
      <c r="X27" s="3"/>
      <c r="Y27" s="3"/>
      <c r="Z27" s="3"/>
    </row>
    <row r="28" spans="1:26" ht="24.75" customHeight="1">
      <c r="A28" s="62" t="s">
        <v>172</v>
      </c>
      <c r="B28" s="73" t="s">
        <v>144</v>
      </c>
      <c r="C28" s="74"/>
      <c r="D28" s="74"/>
      <c r="E28" s="75"/>
      <c r="F28" s="76"/>
      <c r="G28" s="74">
        <v>2</v>
      </c>
      <c r="H28" s="75"/>
      <c r="I28" s="77"/>
      <c r="J28" s="46">
        <f t="shared" si="13"/>
        <v>210</v>
      </c>
      <c r="K28" s="51">
        <f t="shared" si="14"/>
        <v>7</v>
      </c>
      <c r="L28" s="51">
        <v>0</v>
      </c>
      <c r="M28" s="52"/>
      <c r="N28" s="52"/>
      <c r="O28" s="52"/>
      <c r="P28" s="70">
        <f t="shared" si="15"/>
        <v>210</v>
      </c>
      <c r="Q28" s="78"/>
      <c r="R28" s="79">
        <v>7</v>
      </c>
      <c r="S28" s="79"/>
      <c r="T28" s="3"/>
      <c r="U28" s="3"/>
      <c r="V28" s="3"/>
      <c r="W28" s="3"/>
      <c r="X28" s="3"/>
      <c r="Y28" s="3"/>
      <c r="Z28" s="3"/>
    </row>
    <row r="29" spans="1:26" ht="34.5" customHeight="1" thickBot="1">
      <c r="A29" s="258" t="s">
        <v>83</v>
      </c>
      <c r="B29" s="259"/>
      <c r="C29" s="315"/>
      <c r="D29" s="261"/>
      <c r="E29" s="262"/>
      <c r="F29" s="316"/>
      <c r="G29" s="261"/>
      <c r="H29" s="262"/>
      <c r="I29" s="60"/>
      <c r="J29" s="56">
        <f t="shared" ref="J29:S29" si="16">SUM(J26:J28)</f>
        <v>810</v>
      </c>
      <c r="K29" s="57">
        <f t="shared" si="16"/>
        <v>27</v>
      </c>
      <c r="L29" s="57">
        <f t="shared" si="16"/>
        <v>0</v>
      </c>
      <c r="M29" s="57">
        <f t="shared" si="16"/>
        <v>0</v>
      </c>
      <c r="N29" s="57">
        <f t="shared" si="16"/>
        <v>0</v>
      </c>
      <c r="O29" s="57">
        <f t="shared" si="16"/>
        <v>0</v>
      </c>
      <c r="P29" s="61">
        <f t="shared" si="16"/>
        <v>810</v>
      </c>
      <c r="Q29" s="56">
        <f t="shared" si="16"/>
        <v>0</v>
      </c>
      <c r="R29" s="57">
        <f t="shared" si="16"/>
        <v>7</v>
      </c>
      <c r="S29" s="57">
        <f t="shared" si="16"/>
        <v>20</v>
      </c>
      <c r="T29" s="5"/>
      <c r="U29" s="5"/>
      <c r="V29" s="5"/>
      <c r="W29" s="5"/>
      <c r="X29" s="5"/>
      <c r="Y29" s="5"/>
      <c r="Z29" s="5"/>
    </row>
    <row r="30" spans="1:26" ht="19.5" customHeight="1">
      <c r="A30" s="28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1"/>
      <c r="U30" s="1"/>
      <c r="V30" s="1"/>
      <c r="W30" s="1"/>
      <c r="X30" s="1"/>
      <c r="Y30" s="1"/>
      <c r="Z30" s="1"/>
    </row>
    <row r="31" spans="1:26" ht="34.5" customHeight="1" thickBot="1">
      <c r="A31" s="281" t="s">
        <v>84</v>
      </c>
      <c r="B31" s="282"/>
      <c r="C31" s="283"/>
      <c r="D31" s="245"/>
      <c r="E31" s="282"/>
      <c r="F31" s="283"/>
      <c r="G31" s="245"/>
      <c r="H31" s="282"/>
      <c r="I31" s="12"/>
      <c r="J31" s="13">
        <f>SUM(J15,J23,J29)</f>
        <v>1890</v>
      </c>
      <c r="K31" s="13">
        <f>SUM(K15,K23,K29)</f>
        <v>63</v>
      </c>
      <c r="L31" s="13">
        <f t="shared" ref="L31:P31" si="17">SUM(L15,L23,L29)</f>
        <v>360</v>
      </c>
      <c r="M31" s="13">
        <f t="shared" si="17"/>
        <v>120</v>
      </c>
      <c r="N31" s="13">
        <f t="shared" si="17"/>
        <v>120</v>
      </c>
      <c r="O31" s="13">
        <f t="shared" si="17"/>
        <v>120</v>
      </c>
      <c r="P31" s="13">
        <f t="shared" si="17"/>
        <v>1470</v>
      </c>
      <c r="Q31" s="13">
        <f>SUM(Q15,Q23,Q29)</f>
        <v>17</v>
      </c>
      <c r="R31" s="13">
        <f>SUM(R15,R23,R29)</f>
        <v>21</v>
      </c>
      <c r="S31" s="13">
        <f>SUM(S15,S23,S29)</f>
        <v>25</v>
      </c>
      <c r="T31" s="5"/>
      <c r="U31" s="5"/>
      <c r="V31" s="5"/>
      <c r="W31" s="5"/>
      <c r="X31" s="5"/>
      <c r="Y31" s="5"/>
      <c r="Z31" s="5"/>
    </row>
    <row r="32" spans="1:26" ht="34.5" customHeight="1" thickBot="1">
      <c r="A32" s="277" t="s">
        <v>148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76"/>
      <c r="T32" s="5"/>
      <c r="U32" s="5"/>
      <c r="V32" s="5"/>
      <c r="W32" s="5"/>
      <c r="X32" s="5"/>
      <c r="Y32" s="5"/>
      <c r="Z32" s="5"/>
    </row>
    <row r="33" spans="1:26" ht="34.5" customHeight="1" thickBot="1">
      <c r="A33" s="277" t="s">
        <v>147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76"/>
      <c r="T33" s="1"/>
      <c r="U33" s="1"/>
      <c r="V33" s="1"/>
      <c r="W33" s="1"/>
      <c r="X33" s="1"/>
      <c r="Y33" s="1"/>
      <c r="Z33" s="1"/>
    </row>
    <row r="34" spans="1:26" s="127" customFormat="1" ht="42" customHeight="1">
      <c r="A34" s="46" t="s">
        <v>133</v>
      </c>
      <c r="B34" s="54" t="s">
        <v>149</v>
      </c>
      <c r="C34" s="47"/>
      <c r="D34" s="47"/>
      <c r="E34" s="48"/>
      <c r="F34" s="49"/>
      <c r="G34" s="47">
        <v>1</v>
      </c>
      <c r="H34" s="48"/>
      <c r="I34" s="49"/>
      <c r="J34" s="50">
        <f t="shared" ref="J34" si="18">K34*30</f>
        <v>150</v>
      </c>
      <c r="K34" s="51">
        <f>SUM(Q34:S34)</f>
        <v>5</v>
      </c>
      <c r="L34" s="51">
        <f t="shared" ref="L34" si="19">K34*10</f>
        <v>50</v>
      </c>
      <c r="M34" s="52">
        <v>20</v>
      </c>
      <c r="N34" s="52"/>
      <c r="O34" s="52">
        <v>30</v>
      </c>
      <c r="P34" s="53">
        <f t="shared" ref="P34" si="20">J34-L34</f>
        <v>100</v>
      </c>
      <c r="Q34" s="196"/>
      <c r="R34" s="197">
        <v>5</v>
      </c>
      <c r="S34" s="197"/>
      <c r="T34" s="1"/>
      <c r="U34" s="1"/>
      <c r="V34" s="1"/>
      <c r="W34" s="1"/>
      <c r="X34" s="1"/>
      <c r="Y34" s="1"/>
      <c r="Z34" s="1"/>
    </row>
    <row r="35" spans="1:26" s="130" customFormat="1" ht="42" customHeight="1" thickBot="1">
      <c r="A35" s="46" t="s">
        <v>134</v>
      </c>
      <c r="B35" s="54" t="s">
        <v>85</v>
      </c>
      <c r="C35" s="203"/>
      <c r="D35" s="203"/>
      <c r="E35" s="203"/>
      <c r="F35" s="203"/>
      <c r="G35" s="47">
        <v>1</v>
      </c>
      <c r="H35" s="48"/>
      <c r="I35" s="49"/>
      <c r="J35" s="50">
        <f t="shared" ref="J35" si="21">K35*30</f>
        <v>120</v>
      </c>
      <c r="K35" s="51">
        <f>SUM(Q35:S35)</f>
        <v>4</v>
      </c>
      <c r="L35" s="51">
        <f t="shared" ref="L35" si="22">K35*10</f>
        <v>40</v>
      </c>
      <c r="M35" s="52">
        <v>10</v>
      </c>
      <c r="N35" s="52"/>
      <c r="O35" s="52">
        <v>30</v>
      </c>
      <c r="P35" s="53">
        <f t="shared" ref="P35" si="23">J35-L35</f>
        <v>80</v>
      </c>
      <c r="Q35" s="204"/>
      <c r="R35" s="204">
        <v>4</v>
      </c>
      <c r="S35" s="204"/>
      <c r="T35" s="1"/>
      <c r="U35" s="1"/>
      <c r="V35" s="1"/>
      <c r="W35" s="1"/>
      <c r="X35" s="1"/>
      <c r="Y35" s="1"/>
      <c r="Z35" s="1"/>
    </row>
    <row r="36" spans="1:26" s="127" customFormat="1" ht="34.5" customHeight="1" thickBot="1">
      <c r="A36" s="277" t="s">
        <v>145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54"/>
      <c r="R36" s="254"/>
      <c r="S36" s="254"/>
      <c r="T36" s="1"/>
      <c r="U36" s="1"/>
      <c r="V36" s="1"/>
      <c r="W36" s="1"/>
      <c r="X36" s="1"/>
      <c r="Y36" s="1"/>
      <c r="Z36" s="1"/>
    </row>
    <row r="37" spans="1:26" s="126" customFormat="1" ht="42" customHeight="1">
      <c r="A37" s="46" t="s">
        <v>137</v>
      </c>
      <c r="B37" s="59" t="s">
        <v>150</v>
      </c>
      <c r="C37" s="47"/>
      <c r="D37" s="47"/>
      <c r="E37" s="48"/>
      <c r="F37" s="49"/>
      <c r="G37" s="47"/>
      <c r="H37" s="48"/>
      <c r="I37" s="49">
        <v>1</v>
      </c>
      <c r="J37" s="46">
        <f t="shared" ref="J37" si="24">K37*30</f>
        <v>90</v>
      </c>
      <c r="K37" s="51">
        <f t="shared" ref="K37" si="25">SUM(Q37:S37)</f>
        <v>3</v>
      </c>
      <c r="L37" s="51">
        <v>0</v>
      </c>
      <c r="M37" s="52"/>
      <c r="N37" s="52"/>
      <c r="O37" s="52"/>
      <c r="P37" s="53">
        <f t="shared" ref="P37" si="26">J37-L37</f>
        <v>90</v>
      </c>
      <c r="Q37" s="50">
        <v>3</v>
      </c>
      <c r="R37" s="51"/>
      <c r="S37" s="51"/>
      <c r="T37" s="1"/>
      <c r="U37" s="1"/>
      <c r="V37" s="1"/>
      <c r="W37" s="1"/>
      <c r="X37" s="1"/>
      <c r="Y37" s="1"/>
      <c r="Z37" s="1"/>
    </row>
    <row r="38" spans="1:26" ht="24.75" customHeight="1">
      <c r="A38" s="46" t="s">
        <v>138</v>
      </c>
      <c r="B38" s="54" t="s">
        <v>86</v>
      </c>
      <c r="C38" s="47"/>
      <c r="D38" s="47"/>
      <c r="E38" s="48"/>
      <c r="F38" s="49"/>
      <c r="G38" s="47">
        <v>1</v>
      </c>
      <c r="H38" s="48"/>
      <c r="I38" s="49"/>
      <c r="J38" s="50">
        <f t="shared" ref="J38:J40" si="27">K38*30</f>
        <v>150</v>
      </c>
      <c r="K38" s="51">
        <f t="shared" ref="K38:K40" si="28">SUM(Q38:S38)</f>
        <v>5</v>
      </c>
      <c r="L38" s="51">
        <f t="shared" ref="L38:L40" si="29">K38*10</f>
        <v>50</v>
      </c>
      <c r="M38" s="52">
        <v>20</v>
      </c>
      <c r="N38" s="52"/>
      <c r="O38" s="52">
        <v>30</v>
      </c>
      <c r="P38" s="53">
        <f t="shared" ref="P38:P40" si="30">J38-L38</f>
        <v>100</v>
      </c>
      <c r="Q38" s="50">
        <v>5</v>
      </c>
      <c r="R38" s="51"/>
      <c r="S38" s="51"/>
      <c r="T38" s="364" t="s">
        <v>179</v>
      </c>
      <c r="U38" s="206"/>
      <c r="V38" s="3"/>
      <c r="W38" s="3"/>
      <c r="X38" s="3"/>
      <c r="Y38" s="3"/>
      <c r="Z38" s="3"/>
    </row>
    <row r="39" spans="1:26" s="126" customFormat="1" ht="24.75" customHeight="1">
      <c r="A39" s="46" t="s">
        <v>139</v>
      </c>
      <c r="B39" s="54" t="s">
        <v>87</v>
      </c>
      <c r="C39" s="47"/>
      <c r="D39" s="47"/>
      <c r="E39" s="48"/>
      <c r="F39" s="49"/>
      <c r="G39" s="47">
        <v>1</v>
      </c>
      <c r="H39" s="48"/>
      <c r="I39" s="49"/>
      <c r="J39" s="50">
        <f t="shared" si="27"/>
        <v>150</v>
      </c>
      <c r="K39" s="51">
        <v>5</v>
      </c>
      <c r="L39" s="51">
        <f t="shared" si="29"/>
        <v>50</v>
      </c>
      <c r="M39" s="52">
        <v>20</v>
      </c>
      <c r="N39" s="52"/>
      <c r="O39" s="52">
        <v>30</v>
      </c>
      <c r="P39" s="53">
        <f t="shared" si="30"/>
        <v>100</v>
      </c>
      <c r="Q39" s="50">
        <v>5</v>
      </c>
      <c r="R39" s="51"/>
      <c r="S39" s="51"/>
      <c r="T39" s="364" t="s">
        <v>179</v>
      </c>
      <c r="U39" s="3"/>
      <c r="V39" s="3"/>
      <c r="W39" s="3"/>
      <c r="X39" s="3"/>
      <c r="Y39" s="3"/>
      <c r="Z39" s="3"/>
    </row>
    <row r="40" spans="1:26" ht="24.75" customHeight="1" thickBot="1">
      <c r="A40" s="46" t="s">
        <v>173</v>
      </c>
      <c r="B40" s="54" t="s">
        <v>174</v>
      </c>
      <c r="C40" s="47"/>
      <c r="D40" s="47"/>
      <c r="E40" s="48"/>
      <c r="F40" s="49"/>
      <c r="G40" s="128">
        <v>3</v>
      </c>
      <c r="H40" s="48"/>
      <c r="I40" s="49"/>
      <c r="J40" s="50">
        <f t="shared" si="27"/>
        <v>150</v>
      </c>
      <c r="K40" s="51">
        <f t="shared" si="28"/>
        <v>5</v>
      </c>
      <c r="L40" s="51">
        <f t="shared" si="29"/>
        <v>50</v>
      </c>
      <c r="M40" s="52">
        <v>20</v>
      </c>
      <c r="N40" s="52"/>
      <c r="O40" s="52">
        <v>30</v>
      </c>
      <c r="P40" s="53">
        <f t="shared" si="30"/>
        <v>100</v>
      </c>
      <c r="Q40" s="50"/>
      <c r="R40" s="51"/>
      <c r="S40" s="51">
        <v>5</v>
      </c>
      <c r="T40" s="364"/>
      <c r="U40" s="3"/>
      <c r="V40" s="3"/>
      <c r="W40" s="3"/>
      <c r="X40" s="3"/>
      <c r="Y40" s="3"/>
      <c r="Z40" s="3"/>
    </row>
    <row r="41" spans="1:26" ht="34.5" customHeight="1" thickBot="1">
      <c r="A41" s="281" t="s">
        <v>88</v>
      </c>
      <c r="B41" s="282"/>
      <c r="C41" s="283"/>
      <c r="D41" s="245"/>
      <c r="E41" s="282"/>
      <c r="F41" s="283"/>
      <c r="G41" s="245"/>
      <c r="H41" s="282"/>
      <c r="I41" s="12"/>
      <c r="J41" s="13">
        <f>SUM(J37:J40,J34:J35)</f>
        <v>810</v>
      </c>
      <c r="K41" s="13">
        <f t="shared" ref="K41:P41" si="31">SUM(K37:K40,K34:K35)</f>
        <v>27</v>
      </c>
      <c r="L41" s="13">
        <f t="shared" si="31"/>
        <v>240</v>
      </c>
      <c r="M41" s="13">
        <f t="shared" si="31"/>
        <v>90</v>
      </c>
      <c r="N41" s="205"/>
      <c r="O41" s="13">
        <f t="shared" si="31"/>
        <v>150</v>
      </c>
      <c r="P41" s="13">
        <f t="shared" si="31"/>
        <v>570</v>
      </c>
      <c r="Q41" s="13">
        <f>SUM(Q37:Q40,Q34)</f>
        <v>13</v>
      </c>
      <c r="R41" s="13">
        <f>SUM(R34,R35,R37:R40)</f>
        <v>9</v>
      </c>
      <c r="S41" s="13">
        <f>SUM(S37:S40)</f>
        <v>5</v>
      </c>
      <c r="T41" s="5"/>
      <c r="U41" s="5"/>
      <c r="V41" s="5"/>
      <c r="W41" s="5"/>
      <c r="X41" s="5"/>
      <c r="Y41" s="5"/>
      <c r="Z41" s="5"/>
    </row>
    <row r="42" spans="1:26" ht="19.5" customHeight="1">
      <c r="A42" s="284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1"/>
      <c r="U42" s="1"/>
      <c r="V42" s="1"/>
      <c r="W42" s="1"/>
      <c r="X42" s="1"/>
      <c r="Y42" s="1"/>
      <c r="Z42" s="1"/>
    </row>
    <row r="43" spans="1:26" ht="34.5" customHeight="1">
      <c r="A43" s="285" t="s">
        <v>89</v>
      </c>
      <c r="B43" s="282"/>
      <c r="C43" s="283">
        <f>COUNT(C11:E13,C18:E22,#REF!,C26:E28,C38:E40,#REF!)</f>
        <v>3</v>
      </c>
      <c r="D43" s="245"/>
      <c r="E43" s="282"/>
      <c r="F43" s="283">
        <f>COUNT(F11:H13,F18:H22,#REF!,F26:H28,F38:H40,#REF!)</f>
        <v>10</v>
      </c>
      <c r="G43" s="245"/>
      <c r="H43" s="282"/>
      <c r="I43" s="12">
        <f>COUNT(I11:I13,I18:I22,#REF!,I26:I28,I38:I40,#REF!)</f>
        <v>0</v>
      </c>
      <c r="J43" s="13">
        <f>SUM(J31,J41)</f>
        <v>2700</v>
      </c>
      <c r="K43" s="13">
        <f t="shared" ref="K43:S43" si="32">SUM(K31,K41)</f>
        <v>90</v>
      </c>
      <c r="L43" s="13">
        <f t="shared" si="32"/>
        <v>600</v>
      </c>
      <c r="M43" s="13">
        <f t="shared" si="32"/>
        <v>210</v>
      </c>
      <c r="N43" s="13">
        <f t="shared" si="32"/>
        <v>120</v>
      </c>
      <c r="O43" s="13">
        <f t="shared" si="32"/>
        <v>270</v>
      </c>
      <c r="P43" s="13">
        <f t="shared" si="32"/>
        <v>2040</v>
      </c>
      <c r="Q43" s="13">
        <f>SUM(Q31,Q41)</f>
        <v>30</v>
      </c>
      <c r="R43" s="13">
        <f>SUM(R31,R41)</f>
        <v>30</v>
      </c>
      <c r="S43" s="13">
        <f t="shared" si="32"/>
        <v>30</v>
      </c>
      <c r="T43" s="6"/>
      <c r="U43" s="6"/>
      <c r="V43" s="6"/>
      <c r="W43" s="6"/>
      <c r="X43" s="6"/>
      <c r="Y43" s="6"/>
      <c r="Z43" s="6"/>
    </row>
    <row r="44" spans="1:26" ht="19.5" customHeight="1">
      <c r="A44" s="80"/>
      <c r="B44" s="81"/>
      <c r="C44" s="82"/>
      <c r="D44" s="82"/>
      <c r="E44" s="82"/>
      <c r="F44" s="82"/>
      <c r="G44" s="82"/>
      <c r="H44" s="82"/>
      <c r="I44" s="82"/>
      <c r="J44" s="83"/>
      <c r="K44" s="84"/>
      <c r="L44" s="85"/>
      <c r="M44" s="85"/>
      <c r="N44" s="85"/>
      <c r="O44" s="85"/>
      <c r="P44" s="85"/>
      <c r="Q44" s="86"/>
      <c r="R44" s="86"/>
      <c r="S44" s="86"/>
      <c r="T44" s="3"/>
      <c r="U44" s="3"/>
      <c r="V44" s="3"/>
      <c r="W44" s="3"/>
      <c r="X44" s="3"/>
      <c r="Y44" s="3"/>
      <c r="Z44" s="3"/>
    </row>
    <row r="45" spans="1:26" ht="24.75" customHeight="1">
      <c r="A45" s="286"/>
      <c r="B45" s="212"/>
      <c r="C45" s="287"/>
      <c r="D45" s="212"/>
      <c r="E45" s="212"/>
      <c r="F45" s="287"/>
      <c r="G45" s="212"/>
      <c r="H45" s="212"/>
      <c r="I45" s="87"/>
      <c r="J45" s="88"/>
      <c r="K45" s="89"/>
      <c r="L45" s="295" t="s">
        <v>90</v>
      </c>
      <c r="M45" s="288" t="s">
        <v>91</v>
      </c>
      <c r="N45" s="245"/>
      <c r="O45" s="245"/>
      <c r="P45" s="282"/>
      <c r="Q45" s="90">
        <f>COUNTIF($C$11:$E$13,1)+COUNTIF($C$18:$E$22,1)+COUNTIF($C$38:$E$40,1)+COUNTIF($C$26:$E$28,1)</f>
        <v>1</v>
      </c>
      <c r="R45" s="90">
        <f>COUNTIF($C$11:$E$13,2)+COUNTIF($C$18:$E$22,2)+COUNTIF($C$38:$E$40,2)+COUNTIF($C$26:$E$28,2)</f>
        <v>1</v>
      </c>
      <c r="S45" s="90">
        <f>COUNTIF($C$11:$E$13,3)+COUNTIF($C$18:$E$22,3)+COUNTIF($C$38:$E$40,3)+COUNTIF($C$26:$E$28,3)</f>
        <v>1</v>
      </c>
      <c r="T45" s="3"/>
      <c r="U45" s="3"/>
      <c r="V45" s="3"/>
      <c r="W45" s="3"/>
      <c r="X45" s="3"/>
      <c r="Y45" s="3"/>
      <c r="Z45" s="3"/>
    </row>
    <row r="46" spans="1:26" ht="37.200000000000003" customHeight="1">
      <c r="A46" s="286"/>
      <c r="B46" s="212"/>
      <c r="C46" s="287"/>
      <c r="D46" s="212"/>
      <c r="E46" s="212"/>
      <c r="F46" s="287"/>
      <c r="G46" s="212"/>
      <c r="H46" s="212"/>
      <c r="I46" s="87"/>
      <c r="J46" s="88"/>
      <c r="K46" s="89"/>
      <c r="L46" s="296"/>
      <c r="M46" s="289" t="s">
        <v>127</v>
      </c>
      <c r="N46" s="290"/>
      <c r="O46" s="290"/>
      <c r="P46" s="291"/>
      <c r="Q46" s="90">
        <v>4</v>
      </c>
      <c r="R46" s="90">
        <f>COUNTIF($F$11:$H$13,2)+COUNTIF($F$18:$H$22,2)+COUNTIF($F$38:$H$40,2)+COUNTIF($F$26:$H$28,2)</f>
        <v>4</v>
      </c>
      <c r="S46" s="90">
        <f>COUNTIF($F$11:$H$13,3)+COUNTIF($F$18:$H$22,3)+COUNTIF($F$38:$H$40,3)+COUNTIF($F$26:$H$28,3)</f>
        <v>2</v>
      </c>
      <c r="T46" s="3"/>
      <c r="U46" s="3"/>
      <c r="V46" s="3"/>
      <c r="W46" s="3"/>
      <c r="X46" s="3"/>
      <c r="Y46" s="3"/>
      <c r="Z46" s="3"/>
    </row>
    <row r="47" spans="1:26" ht="24.75" customHeight="1">
      <c r="A47" s="286"/>
      <c r="B47" s="212"/>
      <c r="C47" s="287"/>
      <c r="D47" s="212"/>
      <c r="E47" s="212"/>
      <c r="F47" s="287"/>
      <c r="G47" s="212"/>
      <c r="H47" s="212"/>
      <c r="I47" s="87"/>
      <c r="J47" s="88"/>
      <c r="K47" s="89"/>
      <c r="L47" s="296"/>
      <c r="M47" s="288" t="s">
        <v>92</v>
      </c>
      <c r="N47" s="245"/>
      <c r="O47" s="245"/>
      <c r="P47" s="282"/>
      <c r="Q47" s="90">
        <v>1</v>
      </c>
      <c r="R47" s="90"/>
      <c r="S47" s="90"/>
      <c r="T47" s="3"/>
      <c r="U47" s="3"/>
      <c r="V47" s="3"/>
      <c r="W47" s="3"/>
      <c r="X47" s="3"/>
      <c r="Y47" s="3"/>
      <c r="Z47" s="3"/>
    </row>
    <row r="48" spans="1:26" ht="24.75" customHeight="1">
      <c r="A48" s="286"/>
      <c r="B48" s="212"/>
      <c r="C48" s="287"/>
      <c r="D48" s="212"/>
      <c r="E48" s="212"/>
      <c r="F48" s="287"/>
      <c r="G48" s="212"/>
      <c r="H48" s="212"/>
      <c r="I48" s="87"/>
      <c r="J48" s="88"/>
      <c r="K48" s="89"/>
      <c r="L48" s="296"/>
      <c r="M48" s="289"/>
      <c r="N48" s="290"/>
      <c r="O48" s="290"/>
      <c r="P48" s="291"/>
      <c r="Q48" s="90">
        <f>COUNTIF($I$26:$I$28,1)</f>
        <v>0</v>
      </c>
      <c r="R48" s="90">
        <f>COUNTIF($I$26:$I$28,2)</f>
        <v>0</v>
      </c>
      <c r="S48" s="90">
        <f>COUNTIF($I$26:$I$28,3)</f>
        <v>0</v>
      </c>
      <c r="T48" s="3"/>
      <c r="U48" s="3"/>
      <c r="V48" s="3"/>
      <c r="W48" s="3"/>
      <c r="X48" s="3"/>
      <c r="Y48" s="3"/>
      <c r="Z48" s="3"/>
    </row>
    <row r="49" spans="1:26" ht="30" customHeight="1">
      <c r="A49" s="293"/>
      <c r="B49" s="254"/>
      <c r="C49" s="294"/>
      <c r="D49" s="254"/>
      <c r="E49" s="254"/>
      <c r="F49" s="294"/>
      <c r="G49" s="254"/>
      <c r="H49" s="254"/>
      <c r="I49" s="91"/>
      <c r="J49" s="92"/>
      <c r="K49" s="93"/>
      <c r="L49" s="235"/>
      <c r="M49" s="292" t="s">
        <v>93</v>
      </c>
      <c r="N49" s="245"/>
      <c r="O49" s="245"/>
      <c r="P49" s="282"/>
      <c r="Q49" s="94">
        <f t="shared" ref="Q49:S49" si="33">SUM(Q45:Q48)</f>
        <v>6</v>
      </c>
      <c r="R49" s="94">
        <f t="shared" si="33"/>
        <v>5</v>
      </c>
      <c r="S49" s="94">
        <f t="shared" si="33"/>
        <v>3</v>
      </c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7"/>
      <c r="K50" s="3"/>
      <c r="L50" s="7"/>
      <c r="M50" s="7"/>
      <c r="N50" s="7"/>
      <c r="O50" s="7"/>
      <c r="P50" s="7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7"/>
      <c r="K51" s="3"/>
      <c r="L51" s="7"/>
      <c r="M51" s="7"/>
      <c r="N51" s="7"/>
      <c r="O51" s="7"/>
      <c r="P51" s="7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7"/>
      <c r="K52" s="3"/>
      <c r="L52" s="7"/>
      <c r="M52" s="7"/>
      <c r="N52" s="7"/>
      <c r="O52" s="7"/>
      <c r="P52" s="7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7"/>
      <c r="K53" s="3"/>
      <c r="L53" s="7"/>
      <c r="M53" s="7"/>
      <c r="N53" s="7"/>
      <c r="O53" s="7"/>
      <c r="P53" s="7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7"/>
      <c r="K54" s="3"/>
      <c r="L54" s="7"/>
      <c r="M54" s="7"/>
      <c r="N54" s="7"/>
      <c r="O54" s="7"/>
      <c r="P54" s="7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7"/>
      <c r="K55" s="3"/>
      <c r="L55" s="7"/>
      <c r="M55" s="7"/>
      <c r="N55" s="7"/>
      <c r="O55" s="7"/>
      <c r="P55" s="7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7"/>
      <c r="K56" s="3"/>
      <c r="L56" s="7"/>
      <c r="M56" s="7"/>
      <c r="N56" s="7"/>
      <c r="O56" s="7"/>
      <c r="P56" s="7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7"/>
      <c r="K57" s="3"/>
      <c r="L57" s="7"/>
      <c r="M57" s="7"/>
      <c r="N57" s="7"/>
      <c r="O57" s="7"/>
      <c r="P57" s="7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7"/>
      <c r="K58" s="3"/>
      <c r="L58" s="7"/>
      <c r="M58" s="7"/>
      <c r="N58" s="7"/>
      <c r="O58" s="7"/>
      <c r="P58" s="7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7"/>
      <c r="K59" s="3"/>
      <c r="L59" s="7"/>
      <c r="M59" s="7"/>
      <c r="N59" s="7"/>
      <c r="O59" s="7"/>
      <c r="P59" s="7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7"/>
      <c r="K60" s="3"/>
      <c r="L60" s="7"/>
      <c r="M60" s="7"/>
      <c r="N60" s="7"/>
      <c r="O60" s="7"/>
      <c r="P60" s="7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7"/>
      <c r="K61" s="3"/>
      <c r="L61" s="7"/>
      <c r="M61" s="7"/>
      <c r="N61" s="7"/>
      <c r="O61" s="7"/>
      <c r="P61" s="7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7"/>
      <c r="K62" s="3"/>
      <c r="L62" s="7"/>
      <c r="M62" s="7"/>
      <c r="N62" s="7"/>
      <c r="O62" s="7"/>
      <c r="P62" s="7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7"/>
      <c r="K63" s="3"/>
      <c r="L63" s="7"/>
      <c r="M63" s="7"/>
      <c r="N63" s="7"/>
      <c r="O63" s="7"/>
      <c r="P63" s="7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7"/>
      <c r="K64" s="3"/>
      <c r="L64" s="7"/>
      <c r="M64" s="7"/>
      <c r="N64" s="7"/>
      <c r="O64" s="7"/>
      <c r="P64" s="7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7"/>
      <c r="K65" s="3"/>
      <c r="L65" s="7"/>
      <c r="M65" s="7"/>
      <c r="N65" s="7"/>
      <c r="O65" s="7"/>
      <c r="P65" s="7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7"/>
      <c r="K66" s="3"/>
      <c r="L66" s="7"/>
      <c r="M66" s="7"/>
      <c r="N66" s="7"/>
      <c r="O66" s="7"/>
      <c r="P66" s="7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7"/>
      <c r="K67" s="3"/>
      <c r="L67" s="7"/>
      <c r="M67" s="7"/>
      <c r="N67" s="7"/>
      <c r="O67" s="7"/>
      <c r="P67" s="7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7"/>
      <c r="K68" s="3"/>
      <c r="L68" s="7"/>
      <c r="M68" s="7"/>
      <c r="N68" s="7"/>
      <c r="O68" s="7"/>
      <c r="P68" s="7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7"/>
      <c r="K69" s="3"/>
      <c r="L69" s="7"/>
      <c r="M69" s="7"/>
      <c r="N69" s="7"/>
      <c r="O69" s="7"/>
      <c r="P69" s="7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7"/>
      <c r="K70" s="3"/>
      <c r="L70" s="7"/>
      <c r="M70" s="7"/>
      <c r="N70" s="7"/>
      <c r="O70" s="7"/>
      <c r="P70" s="7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7"/>
      <c r="K71" s="3"/>
      <c r="L71" s="7"/>
      <c r="M71" s="7"/>
      <c r="N71" s="7"/>
      <c r="O71" s="7"/>
      <c r="P71" s="7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7"/>
      <c r="K72" s="3"/>
      <c r="L72" s="7"/>
      <c r="M72" s="7"/>
      <c r="N72" s="7"/>
      <c r="O72" s="7"/>
      <c r="P72" s="7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7"/>
      <c r="K73" s="3"/>
      <c r="L73" s="7"/>
      <c r="M73" s="7"/>
      <c r="N73" s="7"/>
      <c r="O73" s="7"/>
      <c r="P73" s="7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7"/>
      <c r="K74" s="3"/>
      <c r="L74" s="7"/>
      <c r="M74" s="7"/>
      <c r="N74" s="7"/>
      <c r="O74" s="7"/>
      <c r="P74" s="7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7"/>
      <c r="K75" s="3"/>
      <c r="L75" s="7"/>
      <c r="M75" s="7"/>
      <c r="N75" s="7"/>
      <c r="O75" s="7"/>
      <c r="P75" s="7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7"/>
      <c r="K76" s="3"/>
      <c r="L76" s="7"/>
      <c r="M76" s="7"/>
      <c r="N76" s="7"/>
      <c r="O76" s="7"/>
      <c r="P76" s="7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7"/>
      <c r="K77" s="3"/>
      <c r="L77" s="7"/>
      <c r="M77" s="7"/>
      <c r="N77" s="7"/>
      <c r="O77" s="7"/>
      <c r="P77" s="7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7"/>
      <c r="K78" s="3"/>
      <c r="L78" s="7"/>
      <c r="M78" s="7"/>
      <c r="N78" s="7"/>
      <c r="O78" s="7"/>
      <c r="P78" s="7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7"/>
      <c r="K79" s="3"/>
      <c r="L79" s="7"/>
      <c r="M79" s="7"/>
      <c r="N79" s="7"/>
      <c r="O79" s="7"/>
      <c r="P79" s="7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7"/>
      <c r="K80" s="3"/>
      <c r="L80" s="7"/>
      <c r="M80" s="7"/>
      <c r="N80" s="7"/>
      <c r="O80" s="7"/>
      <c r="P80" s="7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7"/>
      <c r="K81" s="3"/>
      <c r="L81" s="7"/>
      <c r="M81" s="7"/>
      <c r="N81" s="7"/>
      <c r="O81" s="7"/>
      <c r="P81" s="7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7"/>
      <c r="K82" s="3"/>
      <c r="L82" s="7"/>
      <c r="M82" s="7"/>
      <c r="N82" s="7"/>
      <c r="O82" s="7"/>
      <c r="P82" s="7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7"/>
      <c r="K83" s="3"/>
      <c r="L83" s="7"/>
      <c r="M83" s="7"/>
      <c r="N83" s="7"/>
      <c r="O83" s="7"/>
      <c r="P83" s="7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7"/>
      <c r="K84" s="3"/>
      <c r="L84" s="7"/>
      <c r="M84" s="7"/>
      <c r="N84" s="7"/>
      <c r="O84" s="7"/>
      <c r="P84" s="7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7"/>
      <c r="K85" s="3"/>
      <c r="L85" s="7"/>
      <c r="M85" s="7"/>
      <c r="N85" s="7"/>
      <c r="O85" s="7"/>
      <c r="P85" s="7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7"/>
      <c r="K86" s="3"/>
      <c r="L86" s="7"/>
      <c r="M86" s="7"/>
      <c r="N86" s="7"/>
      <c r="O86" s="7"/>
      <c r="P86" s="7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7"/>
      <c r="K87" s="3"/>
      <c r="L87" s="7"/>
      <c r="M87" s="7"/>
      <c r="N87" s="7"/>
      <c r="O87" s="7"/>
      <c r="P87" s="7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7"/>
      <c r="K88" s="3"/>
      <c r="L88" s="7"/>
      <c r="M88" s="7"/>
      <c r="N88" s="7"/>
      <c r="O88" s="7"/>
      <c r="P88" s="7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7"/>
      <c r="K89" s="3"/>
      <c r="L89" s="7"/>
      <c r="M89" s="7"/>
      <c r="N89" s="7"/>
      <c r="O89" s="7"/>
      <c r="P89" s="7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7"/>
      <c r="K90" s="3"/>
      <c r="L90" s="7"/>
      <c r="M90" s="7"/>
      <c r="N90" s="7"/>
      <c r="O90" s="7"/>
      <c r="P90" s="7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7"/>
      <c r="K91" s="3"/>
      <c r="L91" s="7"/>
      <c r="M91" s="7"/>
      <c r="N91" s="7"/>
      <c r="O91" s="7"/>
      <c r="P91" s="7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7"/>
      <c r="K92" s="3"/>
      <c r="L92" s="7"/>
      <c r="M92" s="7"/>
      <c r="N92" s="7"/>
      <c r="O92" s="7"/>
      <c r="P92" s="7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7"/>
      <c r="K93" s="3"/>
      <c r="L93" s="7"/>
      <c r="M93" s="7"/>
      <c r="N93" s="7"/>
      <c r="O93" s="7"/>
      <c r="P93" s="7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7"/>
      <c r="K94" s="3"/>
      <c r="L94" s="7"/>
      <c r="M94" s="7"/>
      <c r="N94" s="7"/>
      <c r="O94" s="7"/>
      <c r="P94" s="7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7"/>
      <c r="K95" s="3"/>
      <c r="L95" s="7"/>
      <c r="M95" s="7"/>
      <c r="N95" s="7"/>
      <c r="O95" s="7"/>
      <c r="P95" s="7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7"/>
      <c r="K96" s="3"/>
      <c r="L96" s="7"/>
      <c r="M96" s="7"/>
      <c r="N96" s="7"/>
      <c r="O96" s="7"/>
      <c r="P96" s="7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7"/>
      <c r="K97" s="3"/>
      <c r="L97" s="7"/>
      <c r="M97" s="7"/>
      <c r="N97" s="7"/>
      <c r="O97" s="7"/>
      <c r="P97" s="7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7"/>
      <c r="K98" s="3"/>
      <c r="L98" s="7"/>
      <c r="M98" s="7"/>
      <c r="N98" s="7"/>
      <c r="O98" s="7"/>
      <c r="P98" s="7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7"/>
      <c r="K99" s="3"/>
      <c r="L99" s="7"/>
      <c r="M99" s="7"/>
      <c r="N99" s="7"/>
      <c r="O99" s="7"/>
      <c r="P99" s="7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7"/>
      <c r="K100" s="3"/>
      <c r="L100" s="7"/>
      <c r="M100" s="7"/>
      <c r="N100" s="7"/>
      <c r="O100" s="7"/>
      <c r="P100" s="7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7"/>
      <c r="K101" s="3"/>
      <c r="L101" s="7"/>
      <c r="M101" s="7"/>
      <c r="N101" s="7"/>
      <c r="O101" s="7"/>
      <c r="P101" s="7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7"/>
      <c r="K102" s="3"/>
      <c r="L102" s="7"/>
      <c r="M102" s="7"/>
      <c r="N102" s="7"/>
      <c r="O102" s="7"/>
      <c r="P102" s="7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7"/>
      <c r="K103" s="3"/>
      <c r="L103" s="7"/>
      <c r="M103" s="7"/>
      <c r="N103" s="7"/>
      <c r="O103" s="7"/>
      <c r="P103" s="7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7"/>
      <c r="K104" s="3"/>
      <c r="L104" s="7"/>
      <c r="M104" s="7"/>
      <c r="N104" s="7"/>
      <c r="O104" s="7"/>
      <c r="P104" s="7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7"/>
      <c r="K105" s="3"/>
      <c r="L105" s="7"/>
      <c r="M105" s="7"/>
      <c r="N105" s="7"/>
      <c r="O105" s="7"/>
      <c r="P105" s="7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7"/>
      <c r="K106" s="3"/>
      <c r="L106" s="7"/>
      <c r="M106" s="7"/>
      <c r="N106" s="7"/>
      <c r="O106" s="7"/>
      <c r="P106" s="7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7"/>
      <c r="K107" s="3"/>
      <c r="L107" s="7"/>
      <c r="M107" s="7"/>
      <c r="N107" s="7"/>
      <c r="O107" s="7"/>
      <c r="P107" s="7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7"/>
      <c r="K108" s="3"/>
      <c r="L108" s="7"/>
      <c r="M108" s="7"/>
      <c r="N108" s="7"/>
      <c r="O108" s="7"/>
      <c r="P108" s="7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7"/>
      <c r="K109" s="3"/>
      <c r="L109" s="7"/>
      <c r="M109" s="7"/>
      <c r="N109" s="7"/>
      <c r="O109" s="7"/>
      <c r="P109" s="7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7"/>
      <c r="K110" s="3"/>
      <c r="L110" s="7"/>
      <c r="M110" s="7"/>
      <c r="N110" s="7"/>
      <c r="O110" s="7"/>
      <c r="P110" s="7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7"/>
      <c r="K111" s="3"/>
      <c r="L111" s="7"/>
      <c r="M111" s="7"/>
      <c r="N111" s="7"/>
      <c r="O111" s="7"/>
      <c r="P111" s="7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7"/>
      <c r="K112" s="3"/>
      <c r="L112" s="7"/>
      <c r="M112" s="7"/>
      <c r="N112" s="7"/>
      <c r="O112" s="7"/>
      <c r="P112" s="7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7"/>
      <c r="K113" s="3"/>
      <c r="L113" s="7"/>
      <c r="M113" s="7"/>
      <c r="N113" s="7"/>
      <c r="O113" s="7"/>
      <c r="P113" s="7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7"/>
      <c r="K114" s="3"/>
      <c r="L114" s="7"/>
      <c r="M114" s="7"/>
      <c r="N114" s="7"/>
      <c r="O114" s="7"/>
      <c r="P114" s="7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7"/>
      <c r="K115" s="3"/>
      <c r="L115" s="7"/>
      <c r="M115" s="7"/>
      <c r="N115" s="7"/>
      <c r="O115" s="7"/>
      <c r="P115" s="7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7"/>
      <c r="K116" s="3"/>
      <c r="L116" s="7"/>
      <c r="M116" s="7"/>
      <c r="N116" s="7"/>
      <c r="O116" s="7"/>
      <c r="P116" s="7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7"/>
      <c r="K117" s="3"/>
      <c r="L117" s="7"/>
      <c r="M117" s="7"/>
      <c r="N117" s="7"/>
      <c r="O117" s="7"/>
      <c r="P117" s="7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7"/>
      <c r="K118" s="3"/>
      <c r="L118" s="7"/>
      <c r="M118" s="7"/>
      <c r="N118" s="7"/>
      <c r="O118" s="7"/>
      <c r="P118" s="7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7"/>
      <c r="K119" s="3"/>
      <c r="L119" s="7"/>
      <c r="M119" s="7"/>
      <c r="N119" s="7"/>
      <c r="O119" s="7"/>
      <c r="P119" s="7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7"/>
      <c r="K120" s="3"/>
      <c r="L120" s="7"/>
      <c r="M120" s="7"/>
      <c r="N120" s="7"/>
      <c r="O120" s="7"/>
      <c r="P120" s="7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7"/>
      <c r="K121" s="3"/>
      <c r="L121" s="7"/>
      <c r="M121" s="7"/>
      <c r="N121" s="7"/>
      <c r="O121" s="7"/>
      <c r="P121" s="7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7"/>
      <c r="K122" s="3"/>
      <c r="L122" s="7"/>
      <c r="M122" s="7"/>
      <c r="N122" s="7"/>
      <c r="O122" s="7"/>
      <c r="P122" s="7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7"/>
      <c r="K123" s="3"/>
      <c r="L123" s="7"/>
      <c r="M123" s="7"/>
      <c r="N123" s="7"/>
      <c r="O123" s="7"/>
      <c r="P123" s="7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7"/>
      <c r="K124" s="3"/>
      <c r="L124" s="7"/>
      <c r="M124" s="7"/>
      <c r="N124" s="7"/>
      <c r="O124" s="7"/>
      <c r="P124" s="7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7"/>
      <c r="K125" s="3"/>
      <c r="L125" s="7"/>
      <c r="M125" s="7"/>
      <c r="N125" s="7"/>
      <c r="O125" s="7"/>
      <c r="P125" s="7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7"/>
      <c r="K126" s="3"/>
      <c r="L126" s="7"/>
      <c r="M126" s="7"/>
      <c r="N126" s="7"/>
      <c r="O126" s="7"/>
      <c r="P126" s="7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7"/>
      <c r="K127" s="3"/>
      <c r="L127" s="7"/>
      <c r="M127" s="7"/>
      <c r="N127" s="7"/>
      <c r="O127" s="7"/>
      <c r="P127" s="7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7"/>
      <c r="K128" s="3"/>
      <c r="L128" s="7"/>
      <c r="M128" s="7"/>
      <c r="N128" s="7"/>
      <c r="O128" s="7"/>
      <c r="P128" s="7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7"/>
      <c r="K129" s="3"/>
      <c r="L129" s="7"/>
      <c r="M129" s="7"/>
      <c r="N129" s="7"/>
      <c r="O129" s="7"/>
      <c r="P129" s="7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7"/>
      <c r="K130" s="3"/>
      <c r="L130" s="7"/>
      <c r="M130" s="7"/>
      <c r="N130" s="7"/>
      <c r="O130" s="7"/>
      <c r="P130" s="7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7"/>
      <c r="K131" s="3"/>
      <c r="L131" s="7"/>
      <c r="M131" s="7"/>
      <c r="N131" s="7"/>
      <c r="O131" s="7"/>
      <c r="P131" s="7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7"/>
      <c r="K132" s="3"/>
      <c r="L132" s="7"/>
      <c r="M132" s="7"/>
      <c r="N132" s="7"/>
      <c r="O132" s="7"/>
      <c r="P132" s="7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7"/>
      <c r="K133" s="3"/>
      <c r="L133" s="7"/>
      <c r="M133" s="7"/>
      <c r="N133" s="7"/>
      <c r="O133" s="7"/>
      <c r="P133" s="7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7"/>
      <c r="K134" s="3"/>
      <c r="L134" s="7"/>
      <c r="M134" s="7"/>
      <c r="N134" s="7"/>
      <c r="O134" s="7"/>
      <c r="P134" s="7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7"/>
      <c r="K135" s="3"/>
      <c r="L135" s="7"/>
      <c r="M135" s="7"/>
      <c r="N135" s="7"/>
      <c r="O135" s="7"/>
      <c r="P135" s="7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7"/>
      <c r="K136" s="3"/>
      <c r="L136" s="7"/>
      <c r="M136" s="7"/>
      <c r="N136" s="7"/>
      <c r="O136" s="7"/>
      <c r="P136" s="7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7"/>
      <c r="K137" s="3"/>
      <c r="L137" s="7"/>
      <c r="M137" s="7"/>
      <c r="N137" s="7"/>
      <c r="O137" s="7"/>
      <c r="P137" s="7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7"/>
      <c r="K138" s="3"/>
      <c r="L138" s="7"/>
      <c r="M138" s="7"/>
      <c r="N138" s="7"/>
      <c r="O138" s="7"/>
      <c r="P138" s="7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7"/>
      <c r="K139" s="3"/>
      <c r="L139" s="7"/>
      <c r="M139" s="7"/>
      <c r="N139" s="7"/>
      <c r="O139" s="7"/>
      <c r="P139" s="7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7"/>
      <c r="K140" s="3"/>
      <c r="L140" s="7"/>
      <c r="M140" s="7"/>
      <c r="N140" s="7"/>
      <c r="O140" s="7"/>
      <c r="P140" s="7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7"/>
      <c r="K141" s="3"/>
      <c r="L141" s="7"/>
      <c r="M141" s="7"/>
      <c r="N141" s="7"/>
      <c r="O141" s="7"/>
      <c r="P141" s="7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7"/>
      <c r="K142" s="3"/>
      <c r="L142" s="7"/>
      <c r="M142" s="7"/>
      <c r="N142" s="7"/>
      <c r="O142" s="7"/>
      <c r="P142" s="7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7"/>
      <c r="K143" s="3"/>
      <c r="L143" s="7"/>
      <c r="M143" s="7"/>
      <c r="N143" s="7"/>
      <c r="O143" s="7"/>
      <c r="P143" s="7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7"/>
      <c r="K144" s="3"/>
      <c r="L144" s="7"/>
      <c r="M144" s="7"/>
      <c r="N144" s="7"/>
      <c r="O144" s="7"/>
      <c r="P144" s="7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7"/>
      <c r="K145" s="3"/>
      <c r="L145" s="7"/>
      <c r="M145" s="7"/>
      <c r="N145" s="7"/>
      <c r="O145" s="7"/>
      <c r="P145" s="7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7"/>
      <c r="K146" s="3"/>
      <c r="L146" s="7"/>
      <c r="M146" s="7"/>
      <c r="N146" s="7"/>
      <c r="O146" s="7"/>
      <c r="P146" s="7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7"/>
      <c r="K147" s="3"/>
      <c r="L147" s="7"/>
      <c r="M147" s="7"/>
      <c r="N147" s="7"/>
      <c r="O147" s="7"/>
      <c r="P147" s="7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7"/>
      <c r="K148" s="3"/>
      <c r="L148" s="7"/>
      <c r="M148" s="7"/>
      <c r="N148" s="7"/>
      <c r="O148" s="7"/>
      <c r="P148" s="7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7"/>
      <c r="K149" s="3"/>
      <c r="L149" s="7"/>
      <c r="M149" s="7"/>
      <c r="N149" s="7"/>
      <c r="O149" s="7"/>
      <c r="P149" s="7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7"/>
      <c r="K150" s="3"/>
      <c r="L150" s="7"/>
      <c r="M150" s="7"/>
      <c r="N150" s="7"/>
      <c r="O150" s="7"/>
      <c r="P150" s="7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7"/>
      <c r="K151" s="3"/>
      <c r="L151" s="7"/>
      <c r="M151" s="7"/>
      <c r="N151" s="7"/>
      <c r="O151" s="7"/>
      <c r="P151" s="7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7"/>
      <c r="K152" s="3"/>
      <c r="L152" s="7"/>
      <c r="M152" s="7"/>
      <c r="N152" s="7"/>
      <c r="O152" s="7"/>
      <c r="P152" s="7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7"/>
      <c r="K153" s="3"/>
      <c r="L153" s="7"/>
      <c r="M153" s="7"/>
      <c r="N153" s="7"/>
      <c r="O153" s="7"/>
      <c r="P153" s="7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7"/>
      <c r="K154" s="3"/>
      <c r="L154" s="7"/>
      <c r="M154" s="7"/>
      <c r="N154" s="7"/>
      <c r="O154" s="7"/>
      <c r="P154" s="7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7"/>
      <c r="K155" s="3"/>
      <c r="L155" s="7"/>
      <c r="M155" s="7"/>
      <c r="N155" s="7"/>
      <c r="O155" s="7"/>
      <c r="P155" s="7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7"/>
      <c r="K156" s="3"/>
      <c r="L156" s="7"/>
      <c r="M156" s="7"/>
      <c r="N156" s="7"/>
      <c r="O156" s="7"/>
      <c r="P156" s="7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7"/>
      <c r="K157" s="3"/>
      <c r="L157" s="7"/>
      <c r="M157" s="7"/>
      <c r="N157" s="7"/>
      <c r="O157" s="7"/>
      <c r="P157" s="7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7"/>
      <c r="K158" s="3"/>
      <c r="L158" s="7"/>
      <c r="M158" s="7"/>
      <c r="N158" s="7"/>
      <c r="O158" s="7"/>
      <c r="P158" s="7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7"/>
      <c r="K159" s="3"/>
      <c r="L159" s="7"/>
      <c r="M159" s="7"/>
      <c r="N159" s="7"/>
      <c r="O159" s="7"/>
      <c r="P159" s="7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7"/>
      <c r="K160" s="3"/>
      <c r="L160" s="7"/>
      <c r="M160" s="7"/>
      <c r="N160" s="7"/>
      <c r="O160" s="7"/>
      <c r="P160" s="7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7"/>
      <c r="K161" s="3"/>
      <c r="L161" s="7"/>
      <c r="M161" s="7"/>
      <c r="N161" s="7"/>
      <c r="O161" s="7"/>
      <c r="P161" s="7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7"/>
      <c r="K162" s="3"/>
      <c r="L162" s="7"/>
      <c r="M162" s="7"/>
      <c r="N162" s="7"/>
      <c r="O162" s="7"/>
      <c r="P162" s="7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7"/>
      <c r="K163" s="3"/>
      <c r="L163" s="7"/>
      <c r="M163" s="7"/>
      <c r="N163" s="7"/>
      <c r="O163" s="7"/>
      <c r="P163" s="7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7"/>
      <c r="K164" s="3"/>
      <c r="L164" s="7"/>
      <c r="M164" s="7"/>
      <c r="N164" s="7"/>
      <c r="O164" s="7"/>
      <c r="P164" s="7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7"/>
      <c r="K165" s="3"/>
      <c r="L165" s="7"/>
      <c r="M165" s="7"/>
      <c r="N165" s="7"/>
      <c r="O165" s="7"/>
      <c r="P165" s="7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7"/>
      <c r="K166" s="3"/>
      <c r="L166" s="7"/>
      <c r="M166" s="7"/>
      <c r="N166" s="7"/>
      <c r="O166" s="7"/>
      <c r="P166" s="7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7"/>
      <c r="K167" s="3"/>
      <c r="L167" s="7"/>
      <c r="M167" s="7"/>
      <c r="N167" s="7"/>
      <c r="O167" s="7"/>
      <c r="P167" s="7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7"/>
      <c r="K168" s="3"/>
      <c r="L168" s="7"/>
      <c r="M168" s="7"/>
      <c r="N168" s="7"/>
      <c r="O168" s="7"/>
      <c r="P168" s="7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7"/>
      <c r="K169" s="3"/>
      <c r="L169" s="7"/>
      <c r="M169" s="7"/>
      <c r="N169" s="7"/>
      <c r="O169" s="7"/>
      <c r="P169" s="7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7"/>
      <c r="K170" s="3"/>
      <c r="L170" s="7"/>
      <c r="M170" s="7"/>
      <c r="N170" s="7"/>
      <c r="O170" s="7"/>
      <c r="P170" s="7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7"/>
      <c r="K171" s="3"/>
      <c r="L171" s="7"/>
      <c r="M171" s="7"/>
      <c r="N171" s="7"/>
      <c r="O171" s="7"/>
      <c r="P171" s="7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7"/>
      <c r="K172" s="3"/>
      <c r="L172" s="7"/>
      <c r="M172" s="7"/>
      <c r="N172" s="7"/>
      <c r="O172" s="7"/>
      <c r="P172" s="7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7"/>
      <c r="K173" s="3"/>
      <c r="L173" s="7"/>
      <c r="M173" s="7"/>
      <c r="N173" s="7"/>
      <c r="O173" s="7"/>
      <c r="P173" s="7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7"/>
      <c r="K174" s="3"/>
      <c r="L174" s="7"/>
      <c r="M174" s="7"/>
      <c r="N174" s="7"/>
      <c r="O174" s="7"/>
      <c r="P174" s="7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7"/>
      <c r="K175" s="3"/>
      <c r="L175" s="7"/>
      <c r="M175" s="7"/>
      <c r="N175" s="7"/>
      <c r="O175" s="7"/>
      <c r="P175" s="7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7"/>
      <c r="K176" s="3"/>
      <c r="L176" s="7"/>
      <c r="M176" s="7"/>
      <c r="N176" s="7"/>
      <c r="O176" s="7"/>
      <c r="P176" s="7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7"/>
      <c r="K177" s="3"/>
      <c r="L177" s="7"/>
      <c r="M177" s="7"/>
      <c r="N177" s="7"/>
      <c r="O177" s="7"/>
      <c r="P177" s="7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7"/>
      <c r="K178" s="3"/>
      <c r="L178" s="7"/>
      <c r="M178" s="7"/>
      <c r="N178" s="7"/>
      <c r="O178" s="7"/>
      <c r="P178" s="7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7"/>
      <c r="K179" s="3"/>
      <c r="L179" s="7"/>
      <c r="M179" s="7"/>
      <c r="N179" s="7"/>
      <c r="O179" s="7"/>
      <c r="P179" s="7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7"/>
      <c r="K180" s="3"/>
      <c r="L180" s="7"/>
      <c r="M180" s="7"/>
      <c r="N180" s="7"/>
      <c r="O180" s="7"/>
      <c r="P180" s="7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7"/>
      <c r="K181" s="3"/>
      <c r="L181" s="7"/>
      <c r="M181" s="7"/>
      <c r="N181" s="7"/>
      <c r="O181" s="7"/>
      <c r="P181" s="7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7"/>
      <c r="K182" s="3"/>
      <c r="L182" s="7"/>
      <c r="M182" s="7"/>
      <c r="N182" s="7"/>
      <c r="O182" s="7"/>
      <c r="P182" s="7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7"/>
      <c r="K183" s="3"/>
      <c r="L183" s="7"/>
      <c r="M183" s="7"/>
      <c r="N183" s="7"/>
      <c r="O183" s="7"/>
      <c r="P183" s="7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7"/>
      <c r="K184" s="3"/>
      <c r="L184" s="7"/>
      <c r="M184" s="7"/>
      <c r="N184" s="7"/>
      <c r="O184" s="7"/>
      <c r="P184" s="7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7"/>
      <c r="K185" s="3"/>
      <c r="L185" s="7"/>
      <c r="M185" s="7"/>
      <c r="N185" s="7"/>
      <c r="O185" s="7"/>
      <c r="P185" s="7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7"/>
      <c r="K186" s="3"/>
      <c r="L186" s="7"/>
      <c r="M186" s="7"/>
      <c r="N186" s="7"/>
      <c r="O186" s="7"/>
      <c r="P186" s="7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7"/>
      <c r="K187" s="3"/>
      <c r="L187" s="7"/>
      <c r="M187" s="7"/>
      <c r="N187" s="7"/>
      <c r="O187" s="7"/>
      <c r="P187" s="7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7"/>
      <c r="K188" s="3"/>
      <c r="L188" s="7"/>
      <c r="M188" s="7"/>
      <c r="N188" s="7"/>
      <c r="O188" s="7"/>
      <c r="P188" s="7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7"/>
      <c r="K189" s="3"/>
      <c r="L189" s="7"/>
      <c r="M189" s="7"/>
      <c r="N189" s="7"/>
      <c r="O189" s="7"/>
      <c r="P189" s="7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7"/>
      <c r="K190" s="3"/>
      <c r="L190" s="7"/>
      <c r="M190" s="7"/>
      <c r="N190" s="7"/>
      <c r="O190" s="7"/>
      <c r="P190" s="7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7"/>
      <c r="K191" s="3"/>
      <c r="L191" s="7"/>
      <c r="M191" s="7"/>
      <c r="N191" s="7"/>
      <c r="O191" s="7"/>
      <c r="P191" s="7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7"/>
      <c r="K192" s="3"/>
      <c r="L192" s="7"/>
      <c r="M192" s="7"/>
      <c r="N192" s="7"/>
      <c r="O192" s="7"/>
      <c r="P192" s="7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7"/>
      <c r="K193" s="3"/>
      <c r="L193" s="7"/>
      <c r="M193" s="7"/>
      <c r="N193" s="7"/>
      <c r="O193" s="7"/>
      <c r="P193" s="7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7"/>
      <c r="K194" s="3"/>
      <c r="L194" s="7"/>
      <c r="M194" s="7"/>
      <c r="N194" s="7"/>
      <c r="O194" s="7"/>
      <c r="P194" s="7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7"/>
      <c r="K195" s="3"/>
      <c r="L195" s="7"/>
      <c r="M195" s="7"/>
      <c r="N195" s="7"/>
      <c r="O195" s="7"/>
      <c r="P195" s="7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7"/>
      <c r="K196" s="3"/>
      <c r="L196" s="7"/>
      <c r="M196" s="7"/>
      <c r="N196" s="7"/>
      <c r="O196" s="7"/>
      <c r="P196" s="7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7"/>
      <c r="K197" s="3"/>
      <c r="L197" s="7"/>
      <c r="M197" s="7"/>
      <c r="N197" s="7"/>
      <c r="O197" s="7"/>
      <c r="P197" s="7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7"/>
      <c r="K198" s="3"/>
      <c r="L198" s="7"/>
      <c r="M198" s="7"/>
      <c r="N198" s="7"/>
      <c r="O198" s="7"/>
      <c r="P198" s="7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7"/>
      <c r="K199" s="3"/>
      <c r="L199" s="7"/>
      <c r="M199" s="7"/>
      <c r="N199" s="7"/>
      <c r="O199" s="7"/>
      <c r="P199" s="7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7"/>
      <c r="K200" s="3"/>
      <c r="L200" s="7"/>
      <c r="M200" s="7"/>
      <c r="N200" s="7"/>
      <c r="O200" s="7"/>
      <c r="P200" s="7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7"/>
      <c r="K201" s="3"/>
      <c r="L201" s="7"/>
      <c r="M201" s="7"/>
      <c r="N201" s="7"/>
      <c r="O201" s="7"/>
      <c r="P201" s="7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7"/>
      <c r="K202" s="3"/>
      <c r="L202" s="7"/>
      <c r="M202" s="7"/>
      <c r="N202" s="7"/>
      <c r="O202" s="7"/>
      <c r="P202" s="7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7"/>
      <c r="K203" s="3"/>
      <c r="L203" s="7"/>
      <c r="M203" s="7"/>
      <c r="N203" s="7"/>
      <c r="O203" s="7"/>
      <c r="P203" s="7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7"/>
      <c r="K204" s="3"/>
      <c r="L204" s="7"/>
      <c r="M204" s="7"/>
      <c r="N204" s="7"/>
      <c r="O204" s="7"/>
      <c r="P204" s="7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7"/>
      <c r="K205" s="3"/>
      <c r="L205" s="7"/>
      <c r="M205" s="7"/>
      <c r="N205" s="7"/>
      <c r="O205" s="7"/>
      <c r="P205" s="7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7"/>
      <c r="K206" s="3"/>
      <c r="L206" s="7"/>
      <c r="M206" s="7"/>
      <c r="N206" s="7"/>
      <c r="O206" s="7"/>
      <c r="P206" s="7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7"/>
      <c r="K207" s="3"/>
      <c r="L207" s="7"/>
      <c r="M207" s="7"/>
      <c r="N207" s="7"/>
      <c r="O207" s="7"/>
      <c r="P207" s="7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7"/>
      <c r="K208" s="3"/>
      <c r="L208" s="7"/>
      <c r="M208" s="7"/>
      <c r="N208" s="7"/>
      <c r="O208" s="7"/>
      <c r="P208" s="7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7"/>
      <c r="K209" s="3"/>
      <c r="L209" s="7"/>
      <c r="M209" s="7"/>
      <c r="N209" s="7"/>
      <c r="O209" s="7"/>
      <c r="P209" s="7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7"/>
      <c r="K210" s="3"/>
      <c r="L210" s="7"/>
      <c r="M210" s="7"/>
      <c r="N210" s="7"/>
      <c r="O210" s="7"/>
      <c r="P210" s="7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7"/>
      <c r="K211" s="3"/>
      <c r="L211" s="7"/>
      <c r="M211" s="7"/>
      <c r="N211" s="7"/>
      <c r="O211" s="7"/>
      <c r="P211" s="7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7"/>
      <c r="K212" s="3"/>
      <c r="L212" s="7"/>
      <c r="M212" s="7"/>
      <c r="N212" s="7"/>
      <c r="O212" s="7"/>
      <c r="P212" s="7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7"/>
      <c r="K213" s="3"/>
      <c r="L213" s="7"/>
      <c r="M213" s="7"/>
      <c r="N213" s="7"/>
      <c r="O213" s="7"/>
      <c r="P213" s="7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7"/>
      <c r="K214" s="3"/>
      <c r="L214" s="7"/>
      <c r="M214" s="7"/>
      <c r="N214" s="7"/>
      <c r="O214" s="7"/>
      <c r="P214" s="7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7"/>
      <c r="K215" s="3"/>
      <c r="L215" s="7"/>
      <c r="M215" s="7"/>
      <c r="N215" s="7"/>
      <c r="O215" s="7"/>
      <c r="P215" s="7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7"/>
      <c r="K216" s="3"/>
      <c r="L216" s="7"/>
      <c r="M216" s="7"/>
      <c r="N216" s="7"/>
      <c r="O216" s="7"/>
      <c r="P216" s="7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7"/>
      <c r="K217" s="3"/>
      <c r="L217" s="7"/>
      <c r="M217" s="7"/>
      <c r="N217" s="7"/>
      <c r="O217" s="7"/>
      <c r="P217" s="7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7"/>
      <c r="K218" s="3"/>
      <c r="L218" s="7"/>
      <c r="M218" s="7"/>
      <c r="N218" s="7"/>
      <c r="O218" s="7"/>
      <c r="P218" s="7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7"/>
      <c r="K219" s="3"/>
      <c r="L219" s="7"/>
      <c r="M219" s="7"/>
      <c r="N219" s="7"/>
      <c r="O219" s="7"/>
      <c r="P219" s="7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7"/>
      <c r="K220" s="3"/>
      <c r="L220" s="7"/>
      <c r="M220" s="7"/>
      <c r="N220" s="7"/>
      <c r="O220" s="7"/>
      <c r="P220" s="7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7"/>
      <c r="K221" s="3"/>
      <c r="L221" s="7"/>
      <c r="M221" s="7"/>
      <c r="N221" s="7"/>
      <c r="O221" s="7"/>
      <c r="P221" s="7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7"/>
      <c r="K222" s="3"/>
      <c r="L222" s="7"/>
      <c r="M222" s="7"/>
      <c r="N222" s="7"/>
      <c r="O222" s="7"/>
      <c r="P222" s="7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7"/>
      <c r="K223" s="3"/>
      <c r="L223" s="7"/>
      <c r="M223" s="7"/>
      <c r="N223" s="7"/>
      <c r="O223" s="7"/>
      <c r="P223" s="7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7"/>
      <c r="K224" s="3"/>
      <c r="L224" s="7"/>
      <c r="M224" s="7"/>
      <c r="N224" s="7"/>
      <c r="O224" s="7"/>
      <c r="P224" s="7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7"/>
      <c r="K225" s="3"/>
      <c r="L225" s="7"/>
      <c r="M225" s="7"/>
      <c r="N225" s="7"/>
      <c r="O225" s="7"/>
      <c r="P225" s="7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7"/>
      <c r="K226" s="3"/>
      <c r="L226" s="7"/>
      <c r="M226" s="7"/>
      <c r="N226" s="7"/>
      <c r="O226" s="7"/>
      <c r="P226" s="7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7"/>
      <c r="K227" s="3"/>
      <c r="L227" s="7"/>
      <c r="M227" s="7"/>
      <c r="N227" s="7"/>
      <c r="O227" s="7"/>
      <c r="P227" s="7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7"/>
      <c r="K228" s="3"/>
      <c r="L228" s="7"/>
      <c r="M228" s="7"/>
      <c r="N228" s="7"/>
      <c r="O228" s="7"/>
      <c r="P228" s="7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7"/>
      <c r="K229" s="3"/>
      <c r="L229" s="7"/>
      <c r="M229" s="7"/>
      <c r="N229" s="7"/>
      <c r="O229" s="7"/>
      <c r="P229" s="7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7"/>
      <c r="K230" s="3"/>
      <c r="L230" s="7"/>
      <c r="M230" s="7"/>
      <c r="N230" s="7"/>
      <c r="O230" s="7"/>
      <c r="P230" s="7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7"/>
      <c r="K231" s="3"/>
      <c r="L231" s="7"/>
      <c r="M231" s="7"/>
      <c r="N231" s="7"/>
      <c r="O231" s="7"/>
      <c r="P231" s="7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7"/>
      <c r="K232" s="3"/>
      <c r="L232" s="7"/>
      <c r="M232" s="7"/>
      <c r="N232" s="7"/>
      <c r="O232" s="7"/>
      <c r="P232" s="7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7"/>
      <c r="K233" s="3"/>
      <c r="L233" s="7"/>
      <c r="M233" s="7"/>
      <c r="N233" s="7"/>
      <c r="O233" s="7"/>
      <c r="P233" s="7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7"/>
      <c r="K234" s="3"/>
      <c r="L234" s="7"/>
      <c r="M234" s="7"/>
      <c r="N234" s="7"/>
      <c r="O234" s="7"/>
      <c r="P234" s="7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7"/>
      <c r="K235" s="3"/>
      <c r="L235" s="7"/>
      <c r="M235" s="7"/>
      <c r="N235" s="7"/>
      <c r="O235" s="7"/>
      <c r="P235" s="7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7"/>
      <c r="K236" s="3"/>
      <c r="L236" s="7"/>
      <c r="M236" s="7"/>
      <c r="N236" s="7"/>
      <c r="O236" s="7"/>
      <c r="P236" s="7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7"/>
      <c r="K237" s="3"/>
      <c r="L237" s="7"/>
      <c r="M237" s="7"/>
      <c r="N237" s="7"/>
      <c r="O237" s="7"/>
      <c r="P237" s="7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7"/>
      <c r="K238" s="3"/>
      <c r="L238" s="7"/>
      <c r="M238" s="7"/>
      <c r="N238" s="7"/>
      <c r="O238" s="7"/>
      <c r="P238" s="7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7"/>
      <c r="K239" s="3"/>
      <c r="L239" s="7"/>
      <c r="M239" s="7"/>
      <c r="N239" s="7"/>
      <c r="O239" s="7"/>
      <c r="P239" s="7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7"/>
      <c r="K240" s="3"/>
      <c r="L240" s="7"/>
      <c r="M240" s="7"/>
      <c r="N240" s="7"/>
      <c r="O240" s="7"/>
      <c r="P240" s="7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7"/>
      <c r="K241" s="3"/>
      <c r="L241" s="7"/>
      <c r="M241" s="7"/>
      <c r="N241" s="7"/>
      <c r="O241" s="7"/>
      <c r="P241" s="7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7"/>
      <c r="K242" s="3"/>
      <c r="L242" s="7"/>
      <c r="M242" s="7"/>
      <c r="N242" s="7"/>
      <c r="O242" s="7"/>
      <c r="P242" s="7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7"/>
      <c r="K243" s="3"/>
      <c r="L243" s="7"/>
      <c r="M243" s="7"/>
      <c r="N243" s="7"/>
      <c r="O243" s="7"/>
      <c r="P243" s="7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7"/>
      <c r="K244" s="3"/>
      <c r="L244" s="7"/>
      <c r="M244" s="7"/>
      <c r="N244" s="7"/>
      <c r="O244" s="7"/>
      <c r="P244" s="7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7"/>
      <c r="K245" s="3"/>
      <c r="L245" s="7"/>
      <c r="M245" s="7"/>
      <c r="N245" s="7"/>
      <c r="O245" s="7"/>
      <c r="P245" s="7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7"/>
      <c r="K246" s="3"/>
      <c r="L246" s="7"/>
      <c r="M246" s="7"/>
      <c r="N246" s="7"/>
      <c r="O246" s="7"/>
      <c r="P246" s="7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7"/>
      <c r="K247" s="3"/>
      <c r="L247" s="7"/>
      <c r="M247" s="7"/>
      <c r="N247" s="7"/>
      <c r="O247" s="7"/>
      <c r="P247" s="7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7"/>
      <c r="K248" s="3"/>
      <c r="L248" s="7"/>
      <c r="M248" s="7"/>
      <c r="N248" s="7"/>
      <c r="O248" s="7"/>
      <c r="P248" s="7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7"/>
      <c r="K249" s="3"/>
      <c r="L249" s="7"/>
      <c r="M249" s="7"/>
      <c r="N249" s="7"/>
      <c r="O249" s="7"/>
      <c r="P249" s="7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7"/>
      <c r="K250" s="3"/>
      <c r="L250" s="7"/>
      <c r="M250" s="7"/>
      <c r="N250" s="7"/>
      <c r="O250" s="7"/>
      <c r="P250" s="7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7"/>
      <c r="K251" s="3"/>
      <c r="L251" s="7"/>
      <c r="M251" s="7"/>
      <c r="N251" s="7"/>
      <c r="O251" s="7"/>
      <c r="P251" s="7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7"/>
      <c r="K252" s="3"/>
      <c r="L252" s="7"/>
      <c r="M252" s="7"/>
      <c r="N252" s="7"/>
      <c r="O252" s="7"/>
      <c r="P252" s="7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7"/>
      <c r="K253" s="3"/>
      <c r="L253" s="7"/>
      <c r="M253" s="7"/>
      <c r="N253" s="7"/>
      <c r="O253" s="7"/>
      <c r="P253" s="7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7"/>
      <c r="K254" s="3"/>
      <c r="L254" s="7"/>
      <c r="M254" s="7"/>
      <c r="N254" s="7"/>
      <c r="O254" s="7"/>
      <c r="P254" s="7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7"/>
      <c r="K255" s="3"/>
      <c r="L255" s="7"/>
      <c r="M255" s="7"/>
      <c r="N255" s="7"/>
      <c r="O255" s="7"/>
      <c r="P255" s="7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7"/>
      <c r="K256" s="3"/>
      <c r="L256" s="7"/>
      <c r="M256" s="7"/>
      <c r="N256" s="7"/>
      <c r="O256" s="7"/>
      <c r="P256" s="7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7"/>
      <c r="K257" s="3"/>
      <c r="L257" s="7"/>
      <c r="M257" s="7"/>
      <c r="N257" s="7"/>
      <c r="O257" s="7"/>
      <c r="P257" s="7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7"/>
      <c r="K258" s="3"/>
      <c r="L258" s="7"/>
      <c r="M258" s="7"/>
      <c r="N258" s="7"/>
      <c r="O258" s="7"/>
      <c r="P258" s="7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7"/>
      <c r="K259" s="3"/>
      <c r="L259" s="7"/>
      <c r="M259" s="7"/>
      <c r="N259" s="7"/>
      <c r="O259" s="7"/>
      <c r="P259" s="7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7"/>
      <c r="K260" s="3"/>
      <c r="L260" s="7"/>
      <c r="M260" s="7"/>
      <c r="N260" s="7"/>
      <c r="O260" s="7"/>
      <c r="P260" s="7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7"/>
      <c r="K261" s="3"/>
      <c r="L261" s="7"/>
      <c r="M261" s="7"/>
      <c r="N261" s="7"/>
      <c r="O261" s="7"/>
      <c r="P261" s="7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7"/>
      <c r="K262" s="3"/>
      <c r="L262" s="7"/>
      <c r="M262" s="7"/>
      <c r="N262" s="7"/>
      <c r="O262" s="7"/>
      <c r="P262" s="7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7"/>
      <c r="K263" s="3"/>
      <c r="L263" s="7"/>
      <c r="M263" s="7"/>
      <c r="N263" s="7"/>
      <c r="O263" s="7"/>
      <c r="P263" s="7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7"/>
      <c r="K264" s="3"/>
      <c r="L264" s="7"/>
      <c r="M264" s="7"/>
      <c r="N264" s="7"/>
      <c r="O264" s="7"/>
      <c r="P264" s="7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7"/>
      <c r="K265" s="3"/>
      <c r="L265" s="7"/>
      <c r="M265" s="7"/>
      <c r="N265" s="7"/>
      <c r="O265" s="7"/>
      <c r="P265" s="7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7"/>
      <c r="K266" s="3"/>
      <c r="L266" s="7"/>
      <c r="M266" s="7"/>
      <c r="N266" s="7"/>
      <c r="O266" s="7"/>
      <c r="P266" s="7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7"/>
      <c r="K267" s="3"/>
      <c r="L267" s="7"/>
      <c r="M267" s="7"/>
      <c r="N267" s="7"/>
      <c r="O267" s="7"/>
      <c r="P267" s="7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7"/>
      <c r="K268" s="3"/>
      <c r="L268" s="7"/>
      <c r="M268" s="7"/>
      <c r="N268" s="7"/>
      <c r="O268" s="7"/>
      <c r="P268" s="7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7"/>
      <c r="K269" s="3"/>
      <c r="L269" s="7"/>
      <c r="M269" s="7"/>
      <c r="N269" s="7"/>
      <c r="O269" s="7"/>
      <c r="P269" s="7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7"/>
      <c r="K270" s="3"/>
      <c r="L270" s="7"/>
      <c r="M270" s="7"/>
      <c r="N270" s="7"/>
      <c r="O270" s="7"/>
      <c r="P270" s="7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7"/>
      <c r="K271" s="3"/>
      <c r="L271" s="7"/>
      <c r="M271" s="7"/>
      <c r="N271" s="7"/>
      <c r="O271" s="7"/>
      <c r="P271" s="7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7"/>
      <c r="K272" s="3"/>
      <c r="L272" s="7"/>
      <c r="M272" s="7"/>
      <c r="N272" s="7"/>
      <c r="O272" s="7"/>
      <c r="P272" s="7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7"/>
      <c r="K273" s="3"/>
      <c r="L273" s="7"/>
      <c r="M273" s="7"/>
      <c r="N273" s="7"/>
      <c r="O273" s="7"/>
      <c r="P273" s="7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7"/>
      <c r="K274" s="3"/>
      <c r="L274" s="7"/>
      <c r="M274" s="7"/>
      <c r="N274" s="7"/>
      <c r="O274" s="7"/>
      <c r="P274" s="7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7"/>
      <c r="K275" s="3"/>
      <c r="L275" s="7"/>
      <c r="M275" s="7"/>
      <c r="N275" s="7"/>
      <c r="O275" s="7"/>
      <c r="P275" s="7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7"/>
      <c r="K276" s="3"/>
      <c r="L276" s="7"/>
      <c r="M276" s="7"/>
      <c r="N276" s="7"/>
      <c r="O276" s="7"/>
      <c r="P276" s="7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7"/>
      <c r="K277" s="3"/>
      <c r="L277" s="7"/>
      <c r="M277" s="7"/>
      <c r="N277" s="7"/>
      <c r="O277" s="7"/>
      <c r="P277" s="7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7"/>
      <c r="K278" s="3"/>
      <c r="L278" s="7"/>
      <c r="M278" s="7"/>
      <c r="N278" s="7"/>
      <c r="O278" s="7"/>
      <c r="P278" s="7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7"/>
      <c r="K279" s="3"/>
      <c r="L279" s="7"/>
      <c r="M279" s="7"/>
      <c r="N279" s="7"/>
      <c r="O279" s="7"/>
      <c r="P279" s="7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7"/>
      <c r="K280" s="3"/>
      <c r="L280" s="7"/>
      <c r="M280" s="7"/>
      <c r="N280" s="7"/>
      <c r="O280" s="7"/>
      <c r="P280" s="7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7"/>
      <c r="K281" s="3"/>
      <c r="L281" s="7"/>
      <c r="M281" s="7"/>
      <c r="N281" s="7"/>
      <c r="O281" s="7"/>
      <c r="P281" s="7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7"/>
      <c r="K282" s="3"/>
      <c r="L282" s="7"/>
      <c r="M282" s="7"/>
      <c r="N282" s="7"/>
      <c r="O282" s="7"/>
      <c r="P282" s="7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7"/>
      <c r="K283" s="3"/>
      <c r="L283" s="7"/>
      <c r="M283" s="7"/>
      <c r="N283" s="7"/>
      <c r="O283" s="7"/>
      <c r="P283" s="7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7"/>
      <c r="K284" s="3"/>
      <c r="L284" s="7"/>
      <c r="M284" s="7"/>
      <c r="N284" s="7"/>
      <c r="O284" s="7"/>
      <c r="P284" s="7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7"/>
      <c r="K285" s="3"/>
      <c r="L285" s="7"/>
      <c r="M285" s="7"/>
      <c r="N285" s="7"/>
      <c r="O285" s="7"/>
      <c r="P285" s="7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7"/>
      <c r="K286" s="3"/>
      <c r="L286" s="7"/>
      <c r="M286" s="7"/>
      <c r="N286" s="7"/>
      <c r="O286" s="7"/>
      <c r="P286" s="7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7"/>
      <c r="K287" s="3"/>
      <c r="L287" s="7"/>
      <c r="M287" s="7"/>
      <c r="N287" s="7"/>
      <c r="O287" s="7"/>
      <c r="P287" s="7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7"/>
      <c r="K288" s="3"/>
      <c r="L288" s="7"/>
      <c r="M288" s="7"/>
      <c r="N288" s="7"/>
      <c r="O288" s="7"/>
      <c r="P288" s="7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7"/>
      <c r="K289" s="3"/>
      <c r="L289" s="7"/>
      <c r="M289" s="7"/>
      <c r="N289" s="7"/>
      <c r="O289" s="7"/>
      <c r="P289" s="7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7"/>
      <c r="K290" s="3"/>
      <c r="L290" s="7"/>
      <c r="M290" s="7"/>
      <c r="N290" s="7"/>
      <c r="O290" s="7"/>
      <c r="P290" s="7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7"/>
      <c r="K291" s="3"/>
      <c r="L291" s="7"/>
      <c r="M291" s="7"/>
      <c r="N291" s="7"/>
      <c r="O291" s="7"/>
      <c r="P291" s="7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7"/>
      <c r="K292" s="3"/>
      <c r="L292" s="7"/>
      <c r="M292" s="7"/>
      <c r="N292" s="7"/>
      <c r="O292" s="7"/>
      <c r="P292" s="7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7"/>
      <c r="K293" s="3"/>
      <c r="L293" s="7"/>
      <c r="M293" s="7"/>
      <c r="N293" s="7"/>
      <c r="O293" s="7"/>
      <c r="P293" s="7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7"/>
      <c r="K294" s="3"/>
      <c r="L294" s="7"/>
      <c r="M294" s="7"/>
      <c r="N294" s="7"/>
      <c r="O294" s="7"/>
      <c r="P294" s="7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7"/>
      <c r="K295" s="3"/>
      <c r="L295" s="7"/>
      <c r="M295" s="7"/>
      <c r="N295" s="7"/>
      <c r="O295" s="7"/>
      <c r="P295" s="7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7"/>
      <c r="K296" s="3"/>
      <c r="L296" s="7"/>
      <c r="M296" s="7"/>
      <c r="N296" s="7"/>
      <c r="O296" s="7"/>
      <c r="P296" s="7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7"/>
      <c r="K297" s="3"/>
      <c r="L297" s="7"/>
      <c r="M297" s="7"/>
      <c r="N297" s="7"/>
      <c r="O297" s="7"/>
      <c r="P297" s="7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7"/>
      <c r="K298" s="3"/>
      <c r="L298" s="7"/>
      <c r="M298" s="7"/>
      <c r="N298" s="7"/>
      <c r="O298" s="7"/>
      <c r="P298" s="7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7"/>
      <c r="K299" s="3"/>
      <c r="L299" s="7"/>
      <c r="M299" s="7"/>
      <c r="N299" s="7"/>
      <c r="O299" s="7"/>
      <c r="P299" s="7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7"/>
      <c r="K300" s="3"/>
      <c r="L300" s="7"/>
      <c r="M300" s="7"/>
      <c r="N300" s="7"/>
      <c r="O300" s="7"/>
      <c r="P300" s="7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7"/>
      <c r="K301" s="3"/>
      <c r="L301" s="7"/>
      <c r="M301" s="7"/>
      <c r="N301" s="7"/>
      <c r="O301" s="7"/>
      <c r="P301" s="7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7"/>
      <c r="K302" s="3"/>
      <c r="L302" s="7"/>
      <c r="M302" s="7"/>
      <c r="N302" s="7"/>
      <c r="O302" s="7"/>
      <c r="P302" s="7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7"/>
      <c r="K303" s="3"/>
      <c r="L303" s="7"/>
      <c r="M303" s="7"/>
      <c r="N303" s="7"/>
      <c r="O303" s="7"/>
      <c r="P303" s="7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7"/>
      <c r="K304" s="3"/>
      <c r="L304" s="7"/>
      <c r="M304" s="7"/>
      <c r="N304" s="7"/>
      <c r="O304" s="7"/>
      <c r="P304" s="7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7"/>
      <c r="K305" s="3"/>
      <c r="L305" s="7"/>
      <c r="M305" s="7"/>
      <c r="N305" s="7"/>
      <c r="O305" s="7"/>
      <c r="P305" s="7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7"/>
      <c r="K306" s="3"/>
      <c r="L306" s="7"/>
      <c r="M306" s="7"/>
      <c r="N306" s="7"/>
      <c r="O306" s="7"/>
      <c r="P306" s="7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7"/>
      <c r="K307" s="3"/>
      <c r="L307" s="7"/>
      <c r="M307" s="7"/>
      <c r="N307" s="7"/>
      <c r="O307" s="7"/>
      <c r="P307" s="7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7"/>
      <c r="K308" s="3"/>
      <c r="L308" s="7"/>
      <c r="M308" s="7"/>
      <c r="N308" s="7"/>
      <c r="O308" s="7"/>
      <c r="P308" s="7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7"/>
      <c r="K309" s="3"/>
      <c r="L309" s="7"/>
      <c r="M309" s="7"/>
      <c r="N309" s="7"/>
      <c r="O309" s="7"/>
      <c r="P309" s="7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7"/>
      <c r="K310" s="3"/>
      <c r="L310" s="7"/>
      <c r="M310" s="7"/>
      <c r="N310" s="7"/>
      <c r="O310" s="7"/>
      <c r="P310" s="7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7"/>
      <c r="K311" s="3"/>
      <c r="L311" s="7"/>
      <c r="M311" s="7"/>
      <c r="N311" s="7"/>
      <c r="O311" s="7"/>
      <c r="P311" s="7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7"/>
      <c r="K312" s="3"/>
      <c r="L312" s="7"/>
      <c r="M312" s="7"/>
      <c r="N312" s="7"/>
      <c r="O312" s="7"/>
      <c r="P312" s="7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7"/>
      <c r="K313" s="3"/>
      <c r="L313" s="7"/>
      <c r="M313" s="7"/>
      <c r="N313" s="7"/>
      <c r="O313" s="7"/>
      <c r="P313" s="7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7"/>
      <c r="K314" s="3"/>
      <c r="L314" s="7"/>
      <c r="M314" s="7"/>
      <c r="N314" s="7"/>
      <c r="O314" s="7"/>
      <c r="P314" s="7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7"/>
      <c r="K315" s="3"/>
      <c r="L315" s="7"/>
      <c r="M315" s="7"/>
      <c r="N315" s="7"/>
      <c r="O315" s="7"/>
      <c r="P315" s="7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7"/>
      <c r="K316" s="3"/>
      <c r="L316" s="7"/>
      <c r="M316" s="7"/>
      <c r="N316" s="7"/>
      <c r="O316" s="7"/>
      <c r="P316" s="7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7"/>
      <c r="K317" s="3"/>
      <c r="L317" s="7"/>
      <c r="M317" s="7"/>
      <c r="N317" s="7"/>
      <c r="O317" s="7"/>
      <c r="P317" s="7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7"/>
      <c r="K318" s="3"/>
      <c r="L318" s="7"/>
      <c r="M318" s="7"/>
      <c r="N318" s="7"/>
      <c r="O318" s="7"/>
      <c r="P318" s="7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7"/>
      <c r="K319" s="3"/>
      <c r="L319" s="7"/>
      <c r="M319" s="7"/>
      <c r="N319" s="7"/>
      <c r="O319" s="7"/>
      <c r="P319" s="7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7"/>
      <c r="K320" s="3"/>
      <c r="L320" s="7"/>
      <c r="M320" s="7"/>
      <c r="N320" s="7"/>
      <c r="O320" s="7"/>
      <c r="P320" s="7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7"/>
      <c r="K321" s="3"/>
      <c r="L321" s="7"/>
      <c r="M321" s="7"/>
      <c r="N321" s="7"/>
      <c r="O321" s="7"/>
      <c r="P321" s="7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7"/>
      <c r="K322" s="3"/>
      <c r="L322" s="7"/>
      <c r="M322" s="7"/>
      <c r="N322" s="7"/>
      <c r="O322" s="7"/>
      <c r="P322" s="7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7"/>
      <c r="K323" s="3"/>
      <c r="L323" s="7"/>
      <c r="M323" s="7"/>
      <c r="N323" s="7"/>
      <c r="O323" s="7"/>
      <c r="P323" s="7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7"/>
      <c r="K324" s="3"/>
      <c r="L324" s="7"/>
      <c r="M324" s="7"/>
      <c r="N324" s="7"/>
      <c r="O324" s="7"/>
      <c r="P324" s="7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7"/>
      <c r="K325" s="3"/>
      <c r="L325" s="7"/>
      <c r="M325" s="7"/>
      <c r="N325" s="7"/>
      <c r="O325" s="7"/>
      <c r="P325" s="7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7"/>
      <c r="K326" s="3"/>
      <c r="L326" s="7"/>
      <c r="M326" s="7"/>
      <c r="N326" s="7"/>
      <c r="O326" s="7"/>
      <c r="P326" s="7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7"/>
      <c r="K327" s="3"/>
      <c r="L327" s="7"/>
      <c r="M327" s="7"/>
      <c r="N327" s="7"/>
      <c r="O327" s="7"/>
      <c r="P327" s="7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7"/>
      <c r="K328" s="3"/>
      <c r="L328" s="7"/>
      <c r="M328" s="7"/>
      <c r="N328" s="7"/>
      <c r="O328" s="7"/>
      <c r="P328" s="7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7"/>
      <c r="K329" s="3"/>
      <c r="L329" s="7"/>
      <c r="M329" s="7"/>
      <c r="N329" s="7"/>
      <c r="O329" s="7"/>
      <c r="P329" s="7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7"/>
      <c r="K330" s="3"/>
      <c r="L330" s="7"/>
      <c r="M330" s="7"/>
      <c r="N330" s="7"/>
      <c r="O330" s="7"/>
      <c r="P330" s="7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7"/>
      <c r="K331" s="3"/>
      <c r="L331" s="7"/>
      <c r="M331" s="7"/>
      <c r="N331" s="7"/>
      <c r="O331" s="7"/>
      <c r="P331" s="7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7"/>
      <c r="K332" s="3"/>
      <c r="L332" s="7"/>
      <c r="M332" s="7"/>
      <c r="N332" s="7"/>
      <c r="O332" s="7"/>
      <c r="P332" s="7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7"/>
      <c r="K333" s="3"/>
      <c r="L333" s="7"/>
      <c r="M333" s="7"/>
      <c r="N333" s="7"/>
      <c r="O333" s="7"/>
      <c r="P333" s="7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7"/>
      <c r="K334" s="3"/>
      <c r="L334" s="7"/>
      <c r="M334" s="7"/>
      <c r="N334" s="7"/>
      <c r="O334" s="7"/>
      <c r="P334" s="7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7"/>
      <c r="K335" s="3"/>
      <c r="L335" s="7"/>
      <c r="M335" s="7"/>
      <c r="N335" s="7"/>
      <c r="O335" s="7"/>
      <c r="P335" s="7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7"/>
      <c r="K336" s="3"/>
      <c r="L336" s="7"/>
      <c r="M336" s="7"/>
      <c r="N336" s="7"/>
      <c r="O336" s="7"/>
      <c r="P336" s="7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7"/>
      <c r="K337" s="3"/>
      <c r="L337" s="7"/>
      <c r="M337" s="7"/>
      <c r="N337" s="7"/>
      <c r="O337" s="7"/>
      <c r="P337" s="7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7"/>
      <c r="K338" s="3"/>
      <c r="L338" s="7"/>
      <c r="M338" s="7"/>
      <c r="N338" s="7"/>
      <c r="O338" s="7"/>
      <c r="P338" s="7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7"/>
      <c r="K339" s="3"/>
      <c r="L339" s="7"/>
      <c r="M339" s="7"/>
      <c r="N339" s="7"/>
      <c r="O339" s="7"/>
      <c r="P339" s="7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7"/>
      <c r="K340" s="3"/>
      <c r="L340" s="7"/>
      <c r="M340" s="7"/>
      <c r="N340" s="7"/>
      <c r="O340" s="7"/>
      <c r="P340" s="7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7"/>
      <c r="K341" s="3"/>
      <c r="L341" s="7"/>
      <c r="M341" s="7"/>
      <c r="N341" s="7"/>
      <c r="O341" s="7"/>
      <c r="P341" s="7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7"/>
      <c r="K342" s="3"/>
      <c r="L342" s="7"/>
      <c r="M342" s="7"/>
      <c r="N342" s="7"/>
      <c r="O342" s="7"/>
      <c r="P342" s="7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7"/>
      <c r="K343" s="3"/>
      <c r="L343" s="7"/>
      <c r="M343" s="7"/>
      <c r="N343" s="7"/>
      <c r="O343" s="7"/>
      <c r="P343" s="7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7"/>
      <c r="K344" s="3"/>
      <c r="L344" s="7"/>
      <c r="M344" s="7"/>
      <c r="N344" s="7"/>
      <c r="O344" s="7"/>
      <c r="P344" s="7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7"/>
      <c r="K345" s="3"/>
      <c r="L345" s="7"/>
      <c r="M345" s="7"/>
      <c r="N345" s="7"/>
      <c r="O345" s="7"/>
      <c r="P345" s="7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7"/>
      <c r="K346" s="3"/>
      <c r="L346" s="7"/>
      <c r="M346" s="7"/>
      <c r="N346" s="7"/>
      <c r="O346" s="7"/>
      <c r="P346" s="7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7"/>
      <c r="K347" s="3"/>
      <c r="L347" s="7"/>
      <c r="M347" s="7"/>
      <c r="N347" s="7"/>
      <c r="O347" s="7"/>
      <c r="P347" s="7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7"/>
      <c r="K348" s="3"/>
      <c r="L348" s="7"/>
      <c r="M348" s="7"/>
      <c r="N348" s="7"/>
      <c r="O348" s="7"/>
      <c r="P348" s="7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7"/>
      <c r="K349" s="3"/>
      <c r="L349" s="7"/>
      <c r="M349" s="7"/>
      <c r="N349" s="7"/>
      <c r="O349" s="7"/>
      <c r="P349" s="7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7"/>
      <c r="K350" s="3"/>
      <c r="L350" s="7"/>
      <c r="M350" s="7"/>
      <c r="N350" s="7"/>
      <c r="O350" s="7"/>
      <c r="P350" s="7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7"/>
      <c r="K351" s="3"/>
      <c r="L351" s="7"/>
      <c r="M351" s="7"/>
      <c r="N351" s="7"/>
      <c r="O351" s="7"/>
      <c r="P351" s="7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7"/>
      <c r="K352" s="3"/>
      <c r="L352" s="7"/>
      <c r="M352" s="7"/>
      <c r="N352" s="7"/>
      <c r="O352" s="7"/>
      <c r="P352" s="7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7"/>
      <c r="K353" s="3"/>
      <c r="L353" s="7"/>
      <c r="M353" s="7"/>
      <c r="N353" s="7"/>
      <c r="O353" s="7"/>
      <c r="P353" s="7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7"/>
      <c r="K354" s="3"/>
      <c r="L354" s="7"/>
      <c r="M354" s="7"/>
      <c r="N354" s="7"/>
      <c r="O354" s="7"/>
      <c r="P354" s="7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7"/>
      <c r="K355" s="3"/>
      <c r="L355" s="7"/>
      <c r="M355" s="7"/>
      <c r="N355" s="7"/>
      <c r="O355" s="7"/>
      <c r="P355" s="7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7"/>
      <c r="K356" s="3"/>
      <c r="L356" s="7"/>
      <c r="M356" s="7"/>
      <c r="N356" s="7"/>
      <c r="O356" s="7"/>
      <c r="P356" s="7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7"/>
      <c r="K357" s="3"/>
      <c r="L357" s="7"/>
      <c r="M357" s="7"/>
      <c r="N357" s="7"/>
      <c r="O357" s="7"/>
      <c r="P357" s="7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7"/>
      <c r="K358" s="3"/>
      <c r="L358" s="7"/>
      <c r="M358" s="7"/>
      <c r="N358" s="7"/>
      <c r="O358" s="7"/>
      <c r="P358" s="7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7"/>
      <c r="K359" s="3"/>
      <c r="L359" s="7"/>
      <c r="M359" s="7"/>
      <c r="N359" s="7"/>
      <c r="O359" s="7"/>
      <c r="P359" s="7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7"/>
      <c r="K360" s="3"/>
      <c r="L360" s="7"/>
      <c r="M360" s="7"/>
      <c r="N360" s="7"/>
      <c r="O360" s="7"/>
      <c r="P360" s="7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7"/>
      <c r="K361" s="3"/>
      <c r="L361" s="7"/>
      <c r="M361" s="7"/>
      <c r="N361" s="7"/>
      <c r="O361" s="7"/>
      <c r="P361" s="7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7"/>
      <c r="K362" s="3"/>
      <c r="L362" s="7"/>
      <c r="M362" s="7"/>
      <c r="N362" s="7"/>
      <c r="O362" s="7"/>
      <c r="P362" s="7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7"/>
      <c r="K363" s="3"/>
      <c r="L363" s="7"/>
      <c r="M363" s="7"/>
      <c r="N363" s="7"/>
      <c r="O363" s="7"/>
      <c r="P363" s="7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7"/>
      <c r="K364" s="3"/>
      <c r="L364" s="7"/>
      <c r="M364" s="7"/>
      <c r="N364" s="7"/>
      <c r="O364" s="7"/>
      <c r="P364" s="7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7"/>
      <c r="K365" s="3"/>
      <c r="L365" s="7"/>
      <c r="M365" s="7"/>
      <c r="N365" s="7"/>
      <c r="O365" s="7"/>
      <c r="P365" s="7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7"/>
      <c r="K366" s="3"/>
      <c r="L366" s="7"/>
      <c r="M366" s="7"/>
      <c r="N366" s="7"/>
      <c r="O366" s="7"/>
      <c r="P366" s="7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7"/>
      <c r="K367" s="3"/>
      <c r="L367" s="7"/>
      <c r="M367" s="7"/>
      <c r="N367" s="7"/>
      <c r="O367" s="7"/>
      <c r="P367" s="7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7"/>
      <c r="K368" s="3"/>
      <c r="L368" s="7"/>
      <c r="M368" s="7"/>
      <c r="N368" s="7"/>
      <c r="O368" s="7"/>
      <c r="P368" s="7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7"/>
      <c r="K369" s="3"/>
      <c r="L369" s="7"/>
      <c r="M369" s="7"/>
      <c r="N369" s="7"/>
      <c r="O369" s="7"/>
      <c r="P369" s="7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7"/>
      <c r="K370" s="3"/>
      <c r="L370" s="7"/>
      <c r="M370" s="7"/>
      <c r="N370" s="7"/>
      <c r="O370" s="7"/>
      <c r="P370" s="7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7"/>
      <c r="K371" s="3"/>
      <c r="L371" s="7"/>
      <c r="M371" s="7"/>
      <c r="N371" s="7"/>
      <c r="O371" s="7"/>
      <c r="P371" s="7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7"/>
      <c r="K372" s="3"/>
      <c r="L372" s="7"/>
      <c r="M372" s="7"/>
      <c r="N372" s="7"/>
      <c r="O372" s="7"/>
      <c r="P372" s="7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7"/>
      <c r="K373" s="3"/>
      <c r="L373" s="7"/>
      <c r="M373" s="7"/>
      <c r="N373" s="7"/>
      <c r="O373" s="7"/>
      <c r="P373" s="7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7"/>
      <c r="K374" s="3"/>
      <c r="L374" s="7"/>
      <c r="M374" s="7"/>
      <c r="N374" s="7"/>
      <c r="O374" s="7"/>
      <c r="P374" s="7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7"/>
      <c r="K375" s="3"/>
      <c r="L375" s="7"/>
      <c r="M375" s="7"/>
      <c r="N375" s="7"/>
      <c r="O375" s="7"/>
      <c r="P375" s="7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7"/>
      <c r="K376" s="3"/>
      <c r="L376" s="7"/>
      <c r="M376" s="7"/>
      <c r="N376" s="7"/>
      <c r="O376" s="7"/>
      <c r="P376" s="7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7"/>
      <c r="K377" s="3"/>
      <c r="L377" s="7"/>
      <c r="M377" s="7"/>
      <c r="N377" s="7"/>
      <c r="O377" s="7"/>
      <c r="P377" s="7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7"/>
      <c r="K378" s="3"/>
      <c r="L378" s="7"/>
      <c r="M378" s="7"/>
      <c r="N378" s="7"/>
      <c r="O378" s="7"/>
      <c r="P378" s="7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7"/>
      <c r="K379" s="3"/>
      <c r="L379" s="7"/>
      <c r="M379" s="7"/>
      <c r="N379" s="7"/>
      <c r="O379" s="7"/>
      <c r="P379" s="7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7"/>
      <c r="K380" s="3"/>
      <c r="L380" s="7"/>
      <c r="M380" s="7"/>
      <c r="N380" s="7"/>
      <c r="O380" s="7"/>
      <c r="P380" s="7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7"/>
      <c r="K381" s="3"/>
      <c r="L381" s="7"/>
      <c r="M381" s="7"/>
      <c r="N381" s="7"/>
      <c r="O381" s="7"/>
      <c r="P381" s="7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7"/>
      <c r="K382" s="3"/>
      <c r="L382" s="7"/>
      <c r="M382" s="7"/>
      <c r="N382" s="7"/>
      <c r="O382" s="7"/>
      <c r="P382" s="7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7"/>
      <c r="K383" s="3"/>
      <c r="L383" s="7"/>
      <c r="M383" s="7"/>
      <c r="N383" s="7"/>
      <c r="O383" s="7"/>
      <c r="P383" s="7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7"/>
      <c r="K384" s="3"/>
      <c r="L384" s="7"/>
      <c r="M384" s="7"/>
      <c r="N384" s="7"/>
      <c r="O384" s="7"/>
      <c r="P384" s="7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7"/>
      <c r="K385" s="3"/>
      <c r="L385" s="7"/>
      <c r="M385" s="7"/>
      <c r="N385" s="7"/>
      <c r="O385" s="7"/>
      <c r="P385" s="7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7"/>
      <c r="K386" s="3"/>
      <c r="L386" s="7"/>
      <c r="M386" s="7"/>
      <c r="N386" s="7"/>
      <c r="O386" s="7"/>
      <c r="P386" s="7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7"/>
      <c r="K387" s="3"/>
      <c r="L387" s="7"/>
      <c r="M387" s="7"/>
      <c r="N387" s="7"/>
      <c r="O387" s="7"/>
      <c r="P387" s="7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7"/>
      <c r="K388" s="3"/>
      <c r="L388" s="7"/>
      <c r="M388" s="7"/>
      <c r="N388" s="7"/>
      <c r="O388" s="7"/>
      <c r="P388" s="7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7"/>
      <c r="K389" s="3"/>
      <c r="L389" s="7"/>
      <c r="M389" s="7"/>
      <c r="N389" s="7"/>
      <c r="O389" s="7"/>
      <c r="P389" s="7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7"/>
      <c r="K390" s="3"/>
      <c r="L390" s="7"/>
      <c r="M390" s="7"/>
      <c r="N390" s="7"/>
      <c r="O390" s="7"/>
      <c r="P390" s="7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7"/>
      <c r="K391" s="3"/>
      <c r="L391" s="7"/>
      <c r="M391" s="7"/>
      <c r="N391" s="7"/>
      <c r="O391" s="7"/>
      <c r="P391" s="7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7"/>
      <c r="K392" s="3"/>
      <c r="L392" s="7"/>
      <c r="M392" s="7"/>
      <c r="N392" s="7"/>
      <c r="O392" s="7"/>
      <c r="P392" s="7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7"/>
      <c r="K393" s="3"/>
      <c r="L393" s="7"/>
      <c r="M393" s="7"/>
      <c r="N393" s="7"/>
      <c r="O393" s="7"/>
      <c r="P393" s="7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7"/>
      <c r="K394" s="3"/>
      <c r="L394" s="7"/>
      <c r="M394" s="7"/>
      <c r="N394" s="7"/>
      <c r="O394" s="7"/>
      <c r="P394" s="7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7"/>
      <c r="K395" s="3"/>
      <c r="L395" s="7"/>
      <c r="M395" s="7"/>
      <c r="N395" s="7"/>
      <c r="O395" s="7"/>
      <c r="P395" s="7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7"/>
      <c r="K396" s="3"/>
      <c r="L396" s="7"/>
      <c r="M396" s="7"/>
      <c r="N396" s="7"/>
      <c r="O396" s="7"/>
      <c r="P396" s="7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7"/>
      <c r="K397" s="3"/>
      <c r="L397" s="7"/>
      <c r="M397" s="7"/>
      <c r="N397" s="7"/>
      <c r="O397" s="7"/>
      <c r="P397" s="7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7"/>
      <c r="K398" s="3"/>
      <c r="L398" s="7"/>
      <c r="M398" s="7"/>
      <c r="N398" s="7"/>
      <c r="O398" s="7"/>
      <c r="P398" s="7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7"/>
      <c r="K399" s="3"/>
      <c r="L399" s="7"/>
      <c r="M399" s="7"/>
      <c r="N399" s="7"/>
      <c r="O399" s="7"/>
      <c r="P399" s="7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7"/>
      <c r="K400" s="3"/>
      <c r="L400" s="7"/>
      <c r="M400" s="7"/>
      <c r="N400" s="7"/>
      <c r="O400" s="7"/>
      <c r="P400" s="7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7"/>
      <c r="K401" s="3"/>
      <c r="L401" s="7"/>
      <c r="M401" s="7"/>
      <c r="N401" s="7"/>
      <c r="O401" s="7"/>
      <c r="P401" s="7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7"/>
      <c r="K402" s="3"/>
      <c r="L402" s="7"/>
      <c r="M402" s="7"/>
      <c r="N402" s="7"/>
      <c r="O402" s="7"/>
      <c r="P402" s="7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7"/>
      <c r="K403" s="3"/>
      <c r="L403" s="7"/>
      <c r="M403" s="7"/>
      <c r="N403" s="7"/>
      <c r="O403" s="7"/>
      <c r="P403" s="7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7"/>
      <c r="K404" s="3"/>
      <c r="L404" s="7"/>
      <c r="M404" s="7"/>
      <c r="N404" s="7"/>
      <c r="O404" s="7"/>
      <c r="P404" s="7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7"/>
      <c r="K405" s="3"/>
      <c r="L405" s="7"/>
      <c r="M405" s="7"/>
      <c r="N405" s="7"/>
      <c r="O405" s="7"/>
      <c r="P405" s="7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7"/>
      <c r="K406" s="3"/>
      <c r="L406" s="7"/>
      <c r="M406" s="7"/>
      <c r="N406" s="7"/>
      <c r="O406" s="7"/>
      <c r="P406" s="7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7"/>
      <c r="K407" s="3"/>
      <c r="L407" s="7"/>
      <c r="M407" s="7"/>
      <c r="N407" s="7"/>
      <c r="O407" s="7"/>
      <c r="P407" s="7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7"/>
      <c r="K408" s="3"/>
      <c r="L408" s="7"/>
      <c r="M408" s="7"/>
      <c r="N408" s="7"/>
      <c r="O408" s="7"/>
      <c r="P408" s="7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7"/>
      <c r="K409" s="3"/>
      <c r="L409" s="7"/>
      <c r="M409" s="7"/>
      <c r="N409" s="7"/>
      <c r="O409" s="7"/>
      <c r="P409" s="7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7"/>
      <c r="K410" s="3"/>
      <c r="L410" s="7"/>
      <c r="M410" s="7"/>
      <c r="N410" s="7"/>
      <c r="O410" s="7"/>
      <c r="P410" s="7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7"/>
      <c r="K411" s="3"/>
      <c r="L411" s="7"/>
      <c r="M411" s="7"/>
      <c r="N411" s="7"/>
      <c r="O411" s="7"/>
      <c r="P411" s="7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7"/>
      <c r="K412" s="3"/>
      <c r="L412" s="7"/>
      <c r="M412" s="7"/>
      <c r="N412" s="7"/>
      <c r="O412" s="7"/>
      <c r="P412" s="7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7"/>
      <c r="K413" s="3"/>
      <c r="L413" s="7"/>
      <c r="M413" s="7"/>
      <c r="N413" s="7"/>
      <c r="O413" s="7"/>
      <c r="P413" s="7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7"/>
      <c r="K414" s="3"/>
      <c r="L414" s="7"/>
      <c r="M414" s="7"/>
      <c r="N414" s="7"/>
      <c r="O414" s="7"/>
      <c r="P414" s="7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7"/>
      <c r="K415" s="3"/>
      <c r="L415" s="7"/>
      <c r="M415" s="7"/>
      <c r="N415" s="7"/>
      <c r="O415" s="7"/>
      <c r="P415" s="7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7"/>
      <c r="K416" s="3"/>
      <c r="L416" s="7"/>
      <c r="M416" s="7"/>
      <c r="N416" s="7"/>
      <c r="O416" s="7"/>
      <c r="P416" s="7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7"/>
      <c r="K417" s="3"/>
      <c r="L417" s="7"/>
      <c r="M417" s="7"/>
      <c r="N417" s="7"/>
      <c r="O417" s="7"/>
      <c r="P417" s="7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7"/>
      <c r="K418" s="3"/>
      <c r="L418" s="7"/>
      <c r="M418" s="7"/>
      <c r="N418" s="7"/>
      <c r="O418" s="7"/>
      <c r="P418" s="7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7"/>
      <c r="K419" s="3"/>
      <c r="L419" s="7"/>
      <c r="M419" s="7"/>
      <c r="N419" s="7"/>
      <c r="O419" s="7"/>
      <c r="P419" s="7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7"/>
      <c r="K420" s="3"/>
      <c r="L420" s="7"/>
      <c r="M420" s="7"/>
      <c r="N420" s="7"/>
      <c r="O420" s="7"/>
      <c r="P420" s="7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7"/>
      <c r="K421" s="3"/>
      <c r="L421" s="7"/>
      <c r="M421" s="7"/>
      <c r="N421" s="7"/>
      <c r="O421" s="7"/>
      <c r="P421" s="7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7"/>
      <c r="K422" s="3"/>
      <c r="L422" s="7"/>
      <c r="M422" s="7"/>
      <c r="N422" s="7"/>
      <c r="O422" s="7"/>
      <c r="P422" s="7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7"/>
      <c r="K423" s="3"/>
      <c r="L423" s="7"/>
      <c r="M423" s="7"/>
      <c r="N423" s="7"/>
      <c r="O423" s="7"/>
      <c r="P423" s="7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7"/>
      <c r="K424" s="3"/>
      <c r="L424" s="7"/>
      <c r="M424" s="7"/>
      <c r="N424" s="7"/>
      <c r="O424" s="7"/>
      <c r="P424" s="7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7"/>
      <c r="K425" s="3"/>
      <c r="L425" s="7"/>
      <c r="M425" s="7"/>
      <c r="N425" s="7"/>
      <c r="O425" s="7"/>
      <c r="P425" s="7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7"/>
      <c r="K426" s="3"/>
      <c r="L426" s="7"/>
      <c r="M426" s="7"/>
      <c r="N426" s="7"/>
      <c r="O426" s="7"/>
      <c r="P426" s="7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7"/>
      <c r="K427" s="3"/>
      <c r="L427" s="7"/>
      <c r="M427" s="7"/>
      <c r="N427" s="7"/>
      <c r="O427" s="7"/>
      <c r="P427" s="7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7"/>
      <c r="K428" s="3"/>
      <c r="L428" s="7"/>
      <c r="M428" s="7"/>
      <c r="N428" s="7"/>
      <c r="O428" s="7"/>
      <c r="P428" s="7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7"/>
      <c r="K429" s="3"/>
      <c r="L429" s="7"/>
      <c r="M429" s="7"/>
      <c r="N429" s="7"/>
      <c r="O429" s="7"/>
      <c r="P429" s="7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7"/>
      <c r="K430" s="3"/>
      <c r="L430" s="7"/>
      <c r="M430" s="7"/>
      <c r="N430" s="7"/>
      <c r="O430" s="7"/>
      <c r="P430" s="7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7"/>
      <c r="K431" s="3"/>
      <c r="L431" s="7"/>
      <c r="M431" s="7"/>
      <c r="N431" s="7"/>
      <c r="O431" s="7"/>
      <c r="P431" s="7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7"/>
      <c r="K432" s="3"/>
      <c r="L432" s="7"/>
      <c r="M432" s="7"/>
      <c r="N432" s="7"/>
      <c r="O432" s="7"/>
      <c r="P432" s="7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7"/>
      <c r="K433" s="3"/>
      <c r="L433" s="7"/>
      <c r="M433" s="7"/>
      <c r="N433" s="7"/>
      <c r="O433" s="7"/>
      <c r="P433" s="7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7"/>
      <c r="K434" s="3"/>
      <c r="L434" s="7"/>
      <c r="M434" s="7"/>
      <c r="N434" s="7"/>
      <c r="O434" s="7"/>
      <c r="P434" s="7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7"/>
      <c r="K435" s="3"/>
      <c r="L435" s="7"/>
      <c r="M435" s="7"/>
      <c r="N435" s="7"/>
      <c r="O435" s="7"/>
      <c r="P435" s="7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7"/>
      <c r="K436" s="3"/>
      <c r="L436" s="7"/>
      <c r="M436" s="7"/>
      <c r="N436" s="7"/>
      <c r="O436" s="7"/>
      <c r="P436" s="7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7"/>
      <c r="K437" s="3"/>
      <c r="L437" s="7"/>
      <c r="M437" s="7"/>
      <c r="N437" s="7"/>
      <c r="O437" s="7"/>
      <c r="P437" s="7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7"/>
      <c r="K438" s="3"/>
      <c r="L438" s="7"/>
      <c r="M438" s="7"/>
      <c r="N438" s="7"/>
      <c r="O438" s="7"/>
      <c r="P438" s="7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7"/>
      <c r="K439" s="3"/>
      <c r="L439" s="7"/>
      <c r="M439" s="7"/>
      <c r="N439" s="7"/>
      <c r="O439" s="7"/>
      <c r="P439" s="7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7"/>
      <c r="K440" s="3"/>
      <c r="L440" s="7"/>
      <c r="M440" s="7"/>
      <c r="N440" s="7"/>
      <c r="O440" s="7"/>
      <c r="P440" s="7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7"/>
      <c r="K441" s="3"/>
      <c r="L441" s="7"/>
      <c r="M441" s="7"/>
      <c r="N441" s="7"/>
      <c r="O441" s="7"/>
      <c r="P441" s="7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7"/>
      <c r="K442" s="3"/>
      <c r="L442" s="7"/>
      <c r="M442" s="7"/>
      <c r="N442" s="7"/>
      <c r="O442" s="7"/>
      <c r="P442" s="7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7"/>
      <c r="K443" s="3"/>
      <c r="L443" s="7"/>
      <c r="M443" s="7"/>
      <c r="N443" s="7"/>
      <c r="O443" s="7"/>
      <c r="P443" s="7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7"/>
      <c r="K444" s="3"/>
      <c r="L444" s="7"/>
      <c r="M444" s="7"/>
      <c r="N444" s="7"/>
      <c r="O444" s="7"/>
      <c r="P444" s="7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7"/>
      <c r="K445" s="3"/>
      <c r="L445" s="7"/>
      <c r="M445" s="7"/>
      <c r="N445" s="7"/>
      <c r="O445" s="7"/>
      <c r="P445" s="7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7"/>
      <c r="K446" s="3"/>
      <c r="L446" s="7"/>
      <c r="M446" s="7"/>
      <c r="N446" s="7"/>
      <c r="O446" s="7"/>
      <c r="P446" s="7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7"/>
      <c r="K447" s="3"/>
      <c r="L447" s="7"/>
      <c r="M447" s="7"/>
      <c r="N447" s="7"/>
      <c r="O447" s="7"/>
      <c r="P447" s="7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7"/>
      <c r="K448" s="3"/>
      <c r="L448" s="7"/>
      <c r="M448" s="7"/>
      <c r="N448" s="7"/>
      <c r="O448" s="7"/>
      <c r="P448" s="7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7"/>
      <c r="K449" s="3"/>
      <c r="L449" s="7"/>
      <c r="M449" s="7"/>
      <c r="N449" s="7"/>
      <c r="O449" s="7"/>
      <c r="P449" s="7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7"/>
      <c r="K450" s="3"/>
      <c r="L450" s="7"/>
      <c r="M450" s="7"/>
      <c r="N450" s="7"/>
      <c r="O450" s="7"/>
      <c r="P450" s="7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7"/>
      <c r="K451" s="3"/>
      <c r="L451" s="7"/>
      <c r="M451" s="7"/>
      <c r="N451" s="7"/>
      <c r="O451" s="7"/>
      <c r="P451" s="7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7"/>
      <c r="K452" s="3"/>
      <c r="L452" s="7"/>
      <c r="M452" s="7"/>
      <c r="N452" s="7"/>
      <c r="O452" s="7"/>
      <c r="P452" s="7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7"/>
      <c r="K453" s="3"/>
      <c r="L453" s="7"/>
      <c r="M453" s="7"/>
      <c r="N453" s="7"/>
      <c r="O453" s="7"/>
      <c r="P453" s="7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7"/>
      <c r="K454" s="3"/>
      <c r="L454" s="7"/>
      <c r="M454" s="7"/>
      <c r="N454" s="7"/>
      <c r="O454" s="7"/>
      <c r="P454" s="7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7"/>
      <c r="K455" s="3"/>
      <c r="L455" s="7"/>
      <c r="M455" s="7"/>
      <c r="N455" s="7"/>
      <c r="O455" s="7"/>
      <c r="P455" s="7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7"/>
      <c r="K456" s="3"/>
      <c r="L456" s="7"/>
      <c r="M456" s="7"/>
      <c r="N456" s="7"/>
      <c r="O456" s="7"/>
      <c r="P456" s="7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7"/>
      <c r="K457" s="3"/>
      <c r="L457" s="7"/>
      <c r="M457" s="7"/>
      <c r="N457" s="7"/>
      <c r="O457" s="7"/>
      <c r="P457" s="7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7"/>
      <c r="K458" s="3"/>
      <c r="L458" s="7"/>
      <c r="M458" s="7"/>
      <c r="N458" s="7"/>
      <c r="O458" s="7"/>
      <c r="P458" s="7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7"/>
      <c r="K459" s="3"/>
      <c r="L459" s="7"/>
      <c r="M459" s="7"/>
      <c r="N459" s="7"/>
      <c r="O459" s="7"/>
      <c r="P459" s="7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7"/>
      <c r="K460" s="3"/>
      <c r="L460" s="7"/>
      <c r="M460" s="7"/>
      <c r="N460" s="7"/>
      <c r="O460" s="7"/>
      <c r="P460" s="7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7"/>
      <c r="K461" s="3"/>
      <c r="L461" s="7"/>
      <c r="M461" s="7"/>
      <c r="N461" s="7"/>
      <c r="O461" s="7"/>
      <c r="P461" s="7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7"/>
      <c r="K462" s="3"/>
      <c r="L462" s="7"/>
      <c r="M462" s="7"/>
      <c r="N462" s="7"/>
      <c r="O462" s="7"/>
      <c r="P462" s="7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7"/>
      <c r="K463" s="3"/>
      <c r="L463" s="7"/>
      <c r="M463" s="7"/>
      <c r="N463" s="7"/>
      <c r="O463" s="7"/>
      <c r="P463" s="7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7"/>
      <c r="K464" s="3"/>
      <c r="L464" s="7"/>
      <c r="M464" s="7"/>
      <c r="N464" s="7"/>
      <c r="O464" s="7"/>
      <c r="P464" s="7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7"/>
      <c r="K465" s="3"/>
      <c r="L465" s="7"/>
      <c r="M465" s="7"/>
      <c r="N465" s="7"/>
      <c r="O465" s="7"/>
      <c r="P465" s="7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7"/>
      <c r="K466" s="3"/>
      <c r="L466" s="7"/>
      <c r="M466" s="7"/>
      <c r="N466" s="7"/>
      <c r="O466" s="7"/>
      <c r="P466" s="7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7"/>
      <c r="K467" s="3"/>
      <c r="L467" s="7"/>
      <c r="M467" s="7"/>
      <c r="N467" s="7"/>
      <c r="O467" s="7"/>
      <c r="P467" s="7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7"/>
      <c r="K468" s="3"/>
      <c r="L468" s="7"/>
      <c r="M468" s="7"/>
      <c r="N468" s="7"/>
      <c r="O468" s="7"/>
      <c r="P468" s="7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7"/>
      <c r="K469" s="3"/>
      <c r="L469" s="7"/>
      <c r="M469" s="7"/>
      <c r="N469" s="7"/>
      <c r="O469" s="7"/>
      <c r="P469" s="7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7"/>
      <c r="K470" s="3"/>
      <c r="L470" s="7"/>
      <c r="M470" s="7"/>
      <c r="N470" s="7"/>
      <c r="O470" s="7"/>
      <c r="P470" s="7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7"/>
      <c r="K471" s="3"/>
      <c r="L471" s="7"/>
      <c r="M471" s="7"/>
      <c r="N471" s="7"/>
      <c r="O471" s="7"/>
      <c r="P471" s="7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7"/>
      <c r="K472" s="3"/>
      <c r="L472" s="7"/>
      <c r="M472" s="7"/>
      <c r="N472" s="7"/>
      <c r="O472" s="7"/>
      <c r="P472" s="7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7"/>
      <c r="K473" s="3"/>
      <c r="L473" s="7"/>
      <c r="M473" s="7"/>
      <c r="N473" s="7"/>
      <c r="O473" s="7"/>
      <c r="P473" s="7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7"/>
      <c r="K474" s="3"/>
      <c r="L474" s="7"/>
      <c r="M474" s="7"/>
      <c r="N474" s="7"/>
      <c r="O474" s="7"/>
      <c r="P474" s="7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7"/>
      <c r="K475" s="3"/>
      <c r="L475" s="7"/>
      <c r="M475" s="7"/>
      <c r="N475" s="7"/>
      <c r="O475" s="7"/>
      <c r="P475" s="7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7"/>
      <c r="K476" s="3"/>
      <c r="L476" s="7"/>
      <c r="M476" s="7"/>
      <c r="N476" s="7"/>
      <c r="O476" s="7"/>
      <c r="P476" s="7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7"/>
      <c r="K477" s="3"/>
      <c r="L477" s="7"/>
      <c r="M477" s="7"/>
      <c r="N477" s="7"/>
      <c r="O477" s="7"/>
      <c r="P477" s="7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7"/>
      <c r="K478" s="3"/>
      <c r="L478" s="7"/>
      <c r="M478" s="7"/>
      <c r="N478" s="7"/>
      <c r="O478" s="7"/>
      <c r="P478" s="7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7"/>
      <c r="K479" s="3"/>
      <c r="L479" s="7"/>
      <c r="M479" s="7"/>
      <c r="N479" s="7"/>
      <c r="O479" s="7"/>
      <c r="P479" s="7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7"/>
      <c r="K480" s="3"/>
      <c r="L480" s="7"/>
      <c r="M480" s="7"/>
      <c r="N480" s="7"/>
      <c r="O480" s="7"/>
      <c r="P480" s="7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7"/>
      <c r="K481" s="3"/>
      <c r="L481" s="7"/>
      <c r="M481" s="7"/>
      <c r="N481" s="7"/>
      <c r="O481" s="7"/>
      <c r="P481" s="7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7"/>
      <c r="K482" s="3"/>
      <c r="L482" s="7"/>
      <c r="M482" s="7"/>
      <c r="N482" s="7"/>
      <c r="O482" s="7"/>
      <c r="P482" s="7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7"/>
      <c r="K483" s="3"/>
      <c r="L483" s="7"/>
      <c r="M483" s="7"/>
      <c r="N483" s="7"/>
      <c r="O483" s="7"/>
      <c r="P483" s="7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7"/>
      <c r="K484" s="3"/>
      <c r="L484" s="7"/>
      <c r="M484" s="7"/>
      <c r="N484" s="7"/>
      <c r="O484" s="7"/>
      <c r="P484" s="7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7"/>
      <c r="K485" s="3"/>
      <c r="L485" s="7"/>
      <c r="M485" s="7"/>
      <c r="N485" s="7"/>
      <c r="O485" s="7"/>
      <c r="P485" s="7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7"/>
      <c r="K486" s="3"/>
      <c r="L486" s="7"/>
      <c r="M486" s="7"/>
      <c r="N486" s="7"/>
      <c r="O486" s="7"/>
      <c r="P486" s="7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7"/>
      <c r="K487" s="3"/>
      <c r="L487" s="7"/>
      <c r="M487" s="7"/>
      <c r="N487" s="7"/>
      <c r="O487" s="7"/>
      <c r="P487" s="7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7"/>
      <c r="K488" s="3"/>
      <c r="L488" s="7"/>
      <c r="M488" s="7"/>
      <c r="N488" s="7"/>
      <c r="O488" s="7"/>
      <c r="P488" s="7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7"/>
      <c r="K489" s="3"/>
      <c r="L489" s="7"/>
      <c r="M489" s="7"/>
      <c r="N489" s="7"/>
      <c r="O489" s="7"/>
      <c r="P489" s="7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7"/>
      <c r="K490" s="3"/>
      <c r="L490" s="7"/>
      <c r="M490" s="7"/>
      <c r="N490" s="7"/>
      <c r="O490" s="7"/>
      <c r="P490" s="7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7"/>
      <c r="K491" s="3"/>
      <c r="L491" s="7"/>
      <c r="M491" s="7"/>
      <c r="N491" s="7"/>
      <c r="O491" s="7"/>
      <c r="P491" s="7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7"/>
      <c r="K492" s="3"/>
      <c r="L492" s="7"/>
      <c r="M492" s="7"/>
      <c r="N492" s="7"/>
      <c r="O492" s="7"/>
      <c r="P492" s="7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7"/>
      <c r="K493" s="3"/>
      <c r="L493" s="7"/>
      <c r="M493" s="7"/>
      <c r="N493" s="7"/>
      <c r="O493" s="7"/>
      <c r="P493" s="7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7"/>
      <c r="K494" s="3"/>
      <c r="L494" s="7"/>
      <c r="M494" s="7"/>
      <c r="N494" s="7"/>
      <c r="O494" s="7"/>
      <c r="P494" s="7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7"/>
      <c r="K495" s="3"/>
      <c r="L495" s="7"/>
      <c r="M495" s="7"/>
      <c r="N495" s="7"/>
      <c r="O495" s="7"/>
      <c r="P495" s="7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7"/>
      <c r="K496" s="3"/>
      <c r="L496" s="7"/>
      <c r="M496" s="7"/>
      <c r="N496" s="7"/>
      <c r="O496" s="7"/>
      <c r="P496" s="7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7"/>
      <c r="K497" s="3"/>
      <c r="L497" s="7"/>
      <c r="M497" s="7"/>
      <c r="N497" s="7"/>
      <c r="O497" s="7"/>
      <c r="P497" s="7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7"/>
      <c r="K498" s="3"/>
      <c r="L498" s="7"/>
      <c r="M498" s="7"/>
      <c r="N498" s="7"/>
      <c r="O498" s="7"/>
      <c r="P498" s="7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7"/>
      <c r="K499" s="3"/>
      <c r="L499" s="7"/>
      <c r="M499" s="7"/>
      <c r="N499" s="7"/>
      <c r="O499" s="7"/>
      <c r="P499" s="7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7"/>
      <c r="K500" s="3"/>
      <c r="L500" s="7"/>
      <c r="M500" s="7"/>
      <c r="N500" s="7"/>
      <c r="O500" s="7"/>
      <c r="P500" s="7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7"/>
      <c r="K501" s="3"/>
      <c r="L501" s="7"/>
      <c r="M501" s="7"/>
      <c r="N501" s="7"/>
      <c r="O501" s="7"/>
      <c r="P501" s="7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7"/>
      <c r="K502" s="3"/>
      <c r="L502" s="7"/>
      <c r="M502" s="7"/>
      <c r="N502" s="7"/>
      <c r="O502" s="7"/>
      <c r="P502" s="7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7"/>
      <c r="K503" s="3"/>
      <c r="L503" s="7"/>
      <c r="M503" s="7"/>
      <c r="N503" s="7"/>
      <c r="O503" s="7"/>
      <c r="P503" s="7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7"/>
      <c r="K504" s="3"/>
      <c r="L504" s="7"/>
      <c r="M504" s="7"/>
      <c r="N504" s="7"/>
      <c r="O504" s="7"/>
      <c r="P504" s="7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7"/>
      <c r="K505" s="3"/>
      <c r="L505" s="7"/>
      <c r="M505" s="7"/>
      <c r="N505" s="7"/>
      <c r="O505" s="7"/>
      <c r="P505" s="7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7"/>
      <c r="K506" s="3"/>
      <c r="L506" s="7"/>
      <c r="M506" s="7"/>
      <c r="N506" s="7"/>
      <c r="O506" s="7"/>
      <c r="P506" s="7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7"/>
      <c r="K507" s="3"/>
      <c r="L507" s="7"/>
      <c r="M507" s="7"/>
      <c r="N507" s="7"/>
      <c r="O507" s="7"/>
      <c r="P507" s="7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7"/>
      <c r="K508" s="3"/>
      <c r="L508" s="7"/>
      <c r="M508" s="7"/>
      <c r="N508" s="7"/>
      <c r="O508" s="7"/>
      <c r="P508" s="7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7"/>
      <c r="K509" s="3"/>
      <c r="L509" s="7"/>
      <c r="M509" s="7"/>
      <c r="N509" s="7"/>
      <c r="O509" s="7"/>
      <c r="P509" s="7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7"/>
      <c r="K510" s="3"/>
      <c r="L510" s="7"/>
      <c r="M510" s="7"/>
      <c r="N510" s="7"/>
      <c r="O510" s="7"/>
      <c r="P510" s="7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7"/>
      <c r="K511" s="3"/>
      <c r="L511" s="7"/>
      <c r="M511" s="7"/>
      <c r="N511" s="7"/>
      <c r="O511" s="7"/>
      <c r="P511" s="7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7"/>
      <c r="K512" s="3"/>
      <c r="L512" s="7"/>
      <c r="M512" s="7"/>
      <c r="N512" s="7"/>
      <c r="O512" s="7"/>
      <c r="P512" s="7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7"/>
      <c r="K513" s="3"/>
      <c r="L513" s="7"/>
      <c r="M513" s="7"/>
      <c r="N513" s="7"/>
      <c r="O513" s="7"/>
      <c r="P513" s="7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7"/>
      <c r="K514" s="3"/>
      <c r="L514" s="7"/>
      <c r="M514" s="7"/>
      <c r="N514" s="7"/>
      <c r="O514" s="7"/>
      <c r="P514" s="7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7"/>
      <c r="K515" s="3"/>
      <c r="L515" s="7"/>
      <c r="M515" s="7"/>
      <c r="N515" s="7"/>
      <c r="O515" s="7"/>
      <c r="P515" s="7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7"/>
      <c r="K516" s="3"/>
      <c r="L516" s="7"/>
      <c r="M516" s="7"/>
      <c r="N516" s="7"/>
      <c r="O516" s="7"/>
      <c r="P516" s="7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7"/>
      <c r="K517" s="3"/>
      <c r="L517" s="7"/>
      <c r="M517" s="7"/>
      <c r="N517" s="7"/>
      <c r="O517" s="7"/>
      <c r="P517" s="7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7"/>
      <c r="K518" s="3"/>
      <c r="L518" s="7"/>
      <c r="M518" s="7"/>
      <c r="N518" s="7"/>
      <c r="O518" s="7"/>
      <c r="P518" s="7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7"/>
      <c r="K519" s="3"/>
      <c r="L519" s="7"/>
      <c r="M519" s="7"/>
      <c r="N519" s="7"/>
      <c r="O519" s="7"/>
      <c r="P519" s="7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7"/>
      <c r="K520" s="3"/>
      <c r="L520" s="7"/>
      <c r="M520" s="7"/>
      <c r="N520" s="7"/>
      <c r="O520" s="7"/>
      <c r="P520" s="7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7"/>
      <c r="K521" s="3"/>
      <c r="L521" s="7"/>
      <c r="M521" s="7"/>
      <c r="N521" s="7"/>
      <c r="O521" s="7"/>
      <c r="P521" s="7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7"/>
      <c r="K522" s="3"/>
      <c r="L522" s="7"/>
      <c r="M522" s="7"/>
      <c r="N522" s="7"/>
      <c r="O522" s="7"/>
      <c r="P522" s="7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7"/>
      <c r="K523" s="3"/>
      <c r="L523" s="7"/>
      <c r="M523" s="7"/>
      <c r="N523" s="7"/>
      <c r="O523" s="7"/>
      <c r="P523" s="7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7"/>
      <c r="K524" s="3"/>
      <c r="L524" s="7"/>
      <c r="M524" s="7"/>
      <c r="N524" s="7"/>
      <c r="O524" s="7"/>
      <c r="P524" s="7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7"/>
      <c r="K525" s="3"/>
      <c r="L525" s="7"/>
      <c r="M525" s="7"/>
      <c r="N525" s="7"/>
      <c r="O525" s="7"/>
      <c r="P525" s="7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7"/>
      <c r="K526" s="3"/>
      <c r="L526" s="7"/>
      <c r="M526" s="7"/>
      <c r="N526" s="7"/>
      <c r="O526" s="7"/>
      <c r="P526" s="7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7"/>
      <c r="K527" s="3"/>
      <c r="L527" s="7"/>
      <c r="M527" s="7"/>
      <c r="N527" s="7"/>
      <c r="O527" s="7"/>
      <c r="P527" s="7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7"/>
      <c r="K528" s="3"/>
      <c r="L528" s="7"/>
      <c r="M528" s="7"/>
      <c r="N528" s="7"/>
      <c r="O528" s="7"/>
      <c r="P528" s="7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7"/>
      <c r="K529" s="3"/>
      <c r="L529" s="7"/>
      <c r="M529" s="7"/>
      <c r="N529" s="7"/>
      <c r="O529" s="7"/>
      <c r="P529" s="7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7"/>
      <c r="K530" s="3"/>
      <c r="L530" s="7"/>
      <c r="M530" s="7"/>
      <c r="N530" s="7"/>
      <c r="O530" s="7"/>
      <c r="P530" s="7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7"/>
      <c r="K531" s="3"/>
      <c r="L531" s="7"/>
      <c r="M531" s="7"/>
      <c r="N531" s="7"/>
      <c r="O531" s="7"/>
      <c r="P531" s="7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7"/>
      <c r="K532" s="3"/>
      <c r="L532" s="7"/>
      <c r="M532" s="7"/>
      <c r="N532" s="7"/>
      <c r="O532" s="7"/>
      <c r="P532" s="7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7"/>
      <c r="K533" s="3"/>
      <c r="L533" s="7"/>
      <c r="M533" s="7"/>
      <c r="N533" s="7"/>
      <c r="O533" s="7"/>
      <c r="P533" s="7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7"/>
      <c r="K534" s="3"/>
      <c r="L534" s="7"/>
      <c r="M534" s="7"/>
      <c r="N534" s="7"/>
      <c r="O534" s="7"/>
      <c r="P534" s="7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7"/>
      <c r="K535" s="3"/>
      <c r="L535" s="7"/>
      <c r="M535" s="7"/>
      <c r="N535" s="7"/>
      <c r="O535" s="7"/>
      <c r="P535" s="7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7"/>
      <c r="K536" s="3"/>
      <c r="L536" s="7"/>
      <c r="M536" s="7"/>
      <c r="N536" s="7"/>
      <c r="O536" s="7"/>
      <c r="P536" s="7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7"/>
      <c r="K537" s="3"/>
      <c r="L537" s="7"/>
      <c r="M537" s="7"/>
      <c r="N537" s="7"/>
      <c r="O537" s="7"/>
      <c r="P537" s="7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7"/>
      <c r="K538" s="3"/>
      <c r="L538" s="7"/>
      <c r="M538" s="7"/>
      <c r="N538" s="7"/>
      <c r="O538" s="7"/>
      <c r="P538" s="7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7"/>
      <c r="K539" s="3"/>
      <c r="L539" s="7"/>
      <c r="M539" s="7"/>
      <c r="N539" s="7"/>
      <c r="O539" s="7"/>
      <c r="P539" s="7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7"/>
      <c r="K540" s="3"/>
      <c r="L540" s="7"/>
      <c r="M540" s="7"/>
      <c r="N540" s="7"/>
      <c r="O540" s="7"/>
      <c r="P540" s="7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7"/>
      <c r="K541" s="3"/>
      <c r="L541" s="7"/>
      <c r="M541" s="7"/>
      <c r="N541" s="7"/>
      <c r="O541" s="7"/>
      <c r="P541" s="7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7"/>
      <c r="K542" s="3"/>
      <c r="L542" s="7"/>
      <c r="M542" s="7"/>
      <c r="N542" s="7"/>
      <c r="O542" s="7"/>
      <c r="P542" s="7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7"/>
      <c r="K543" s="3"/>
      <c r="L543" s="7"/>
      <c r="M543" s="7"/>
      <c r="N543" s="7"/>
      <c r="O543" s="7"/>
      <c r="P543" s="7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7"/>
      <c r="K544" s="3"/>
      <c r="L544" s="7"/>
      <c r="M544" s="7"/>
      <c r="N544" s="7"/>
      <c r="O544" s="7"/>
      <c r="P544" s="7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7"/>
      <c r="K545" s="3"/>
      <c r="L545" s="7"/>
      <c r="M545" s="7"/>
      <c r="N545" s="7"/>
      <c r="O545" s="7"/>
      <c r="P545" s="7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7"/>
      <c r="K546" s="3"/>
      <c r="L546" s="7"/>
      <c r="M546" s="7"/>
      <c r="N546" s="7"/>
      <c r="O546" s="7"/>
      <c r="P546" s="7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7"/>
      <c r="K547" s="3"/>
      <c r="L547" s="7"/>
      <c r="M547" s="7"/>
      <c r="N547" s="7"/>
      <c r="O547" s="7"/>
      <c r="P547" s="7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7"/>
      <c r="K548" s="3"/>
      <c r="L548" s="7"/>
      <c r="M548" s="7"/>
      <c r="N548" s="7"/>
      <c r="O548" s="7"/>
      <c r="P548" s="7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7"/>
      <c r="K549" s="3"/>
      <c r="L549" s="7"/>
      <c r="M549" s="7"/>
      <c r="N549" s="7"/>
      <c r="O549" s="7"/>
      <c r="P549" s="7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7"/>
      <c r="K550" s="3"/>
      <c r="L550" s="7"/>
      <c r="M550" s="7"/>
      <c r="N550" s="7"/>
      <c r="O550" s="7"/>
      <c r="P550" s="7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7"/>
      <c r="K551" s="3"/>
      <c r="L551" s="7"/>
      <c r="M551" s="7"/>
      <c r="N551" s="7"/>
      <c r="O551" s="7"/>
      <c r="P551" s="7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7"/>
      <c r="K552" s="3"/>
      <c r="L552" s="7"/>
      <c r="M552" s="7"/>
      <c r="N552" s="7"/>
      <c r="O552" s="7"/>
      <c r="P552" s="7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7"/>
      <c r="K553" s="3"/>
      <c r="L553" s="7"/>
      <c r="M553" s="7"/>
      <c r="N553" s="7"/>
      <c r="O553" s="7"/>
      <c r="P553" s="7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7"/>
      <c r="K554" s="3"/>
      <c r="L554" s="7"/>
      <c r="M554" s="7"/>
      <c r="N554" s="7"/>
      <c r="O554" s="7"/>
      <c r="P554" s="7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7"/>
      <c r="K555" s="3"/>
      <c r="L555" s="7"/>
      <c r="M555" s="7"/>
      <c r="N555" s="7"/>
      <c r="O555" s="7"/>
      <c r="P555" s="7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7"/>
      <c r="K556" s="3"/>
      <c r="L556" s="7"/>
      <c r="M556" s="7"/>
      <c r="N556" s="7"/>
      <c r="O556" s="7"/>
      <c r="P556" s="7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7"/>
      <c r="K557" s="3"/>
      <c r="L557" s="7"/>
      <c r="M557" s="7"/>
      <c r="N557" s="7"/>
      <c r="O557" s="7"/>
      <c r="P557" s="7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7"/>
      <c r="K558" s="3"/>
      <c r="L558" s="7"/>
      <c r="M558" s="7"/>
      <c r="N558" s="7"/>
      <c r="O558" s="7"/>
      <c r="P558" s="7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7"/>
      <c r="K559" s="3"/>
      <c r="L559" s="7"/>
      <c r="M559" s="7"/>
      <c r="N559" s="7"/>
      <c r="O559" s="7"/>
      <c r="P559" s="7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7"/>
      <c r="K560" s="3"/>
      <c r="L560" s="7"/>
      <c r="M560" s="7"/>
      <c r="N560" s="7"/>
      <c r="O560" s="7"/>
      <c r="P560" s="7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7"/>
      <c r="K561" s="3"/>
      <c r="L561" s="7"/>
      <c r="M561" s="7"/>
      <c r="N561" s="7"/>
      <c r="O561" s="7"/>
      <c r="P561" s="7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7"/>
      <c r="K562" s="3"/>
      <c r="L562" s="7"/>
      <c r="M562" s="7"/>
      <c r="N562" s="7"/>
      <c r="O562" s="7"/>
      <c r="P562" s="7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7"/>
      <c r="K563" s="3"/>
      <c r="L563" s="7"/>
      <c r="M563" s="7"/>
      <c r="N563" s="7"/>
      <c r="O563" s="7"/>
      <c r="P563" s="7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7"/>
      <c r="K564" s="3"/>
      <c r="L564" s="7"/>
      <c r="M564" s="7"/>
      <c r="N564" s="7"/>
      <c r="O564" s="7"/>
      <c r="P564" s="7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7"/>
      <c r="K565" s="3"/>
      <c r="L565" s="7"/>
      <c r="M565" s="7"/>
      <c r="N565" s="7"/>
      <c r="O565" s="7"/>
      <c r="P565" s="7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7"/>
      <c r="K566" s="3"/>
      <c r="L566" s="7"/>
      <c r="M566" s="7"/>
      <c r="N566" s="7"/>
      <c r="O566" s="7"/>
      <c r="P566" s="7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7"/>
      <c r="K567" s="3"/>
      <c r="L567" s="7"/>
      <c r="M567" s="7"/>
      <c r="N567" s="7"/>
      <c r="O567" s="7"/>
      <c r="P567" s="7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7"/>
      <c r="K568" s="3"/>
      <c r="L568" s="7"/>
      <c r="M568" s="7"/>
      <c r="N568" s="7"/>
      <c r="O568" s="7"/>
      <c r="P568" s="7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7"/>
      <c r="K569" s="3"/>
      <c r="L569" s="7"/>
      <c r="M569" s="7"/>
      <c r="N569" s="7"/>
      <c r="O569" s="7"/>
      <c r="P569" s="7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7"/>
      <c r="K570" s="3"/>
      <c r="L570" s="7"/>
      <c r="M570" s="7"/>
      <c r="N570" s="7"/>
      <c r="O570" s="7"/>
      <c r="P570" s="7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7"/>
      <c r="K571" s="3"/>
      <c r="L571" s="7"/>
      <c r="M571" s="7"/>
      <c r="N571" s="7"/>
      <c r="O571" s="7"/>
      <c r="P571" s="7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7"/>
      <c r="K572" s="3"/>
      <c r="L572" s="7"/>
      <c r="M572" s="7"/>
      <c r="N572" s="7"/>
      <c r="O572" s="7"/>
      <c r="P572" s="7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7"/>
      <c r="K573" s="3"/>
      <c r="L573" s="7"/>
      <c r="M573" s="7"/>
      <c r="N573" s="7"/>
      <c r="O573" s="7"/>
      <c r="P573" s="7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7"/>
      <c r="K574" s="3"/>
      <c r="L574" s="7"/>
      <c r="M574" s="7"/>
      <c r="N574" s="7"/>
      <c r="O574" s="7"/>
      <c r="P574" s="7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7"/>
      <c r="K575" s="3"/>
      <c r="L575" s="7"/>
      <c r="M575" s="7"/>
      <c r="N575" s="7"/>
      <c r="O575" s="7"/>
      <c r="P575" s="7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7"/>
      <c r="K576" s="3"/>
      <c r="L576" s="7"/>
      <c r="M576" s="7"/>
      <c r="N576" s="7"/>
      <c r="O576" s="7"/>
      <c r="P576" s="7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7"/>
      <c r="K577" s="3"/>
      <c r="L577" s="7"/>
      <c r="M577" s="7"/>
      <c r="N577" s="7"/>
      <c r="O577" s="7"/>
      <c r="P577" s="7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7"/>
      <c r="K578" s="3"/>
      <c r="L578" s="7"/>
      <c r="M578" s="7"/>
      <c r="N578" s="7"/>
      <c r="O578" s="7"/>
      <c r="P578" s="7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7"/>
      <c r="K579" s="3"/>
      <c r="L579" s="7"/>
      <c r="M579" s="7"/>
      <c r="N579" s="7"/>
      <c r="O579" s="7"/>
      <c r="P579" s="7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7"/>
      <c r="K580" s="3"/>
      <c r="L580" s="7"/>
      <c r="M580" s="7"/>
      <c r="N580" s="7"/>
      <c r="O580" s="7"/>
      <c r="P580" s="7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7"/>
      <c r="K581" s="3"/>
      <c r="L581" s="7"/>
      <c r="M581" s="7"/>
      <c r="N581" s="7"/>
      <c r="O581" s="7"/>
      <c r="P581" s="7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7"/>
      <c r="K582" s="3"/>
      <c r="L582" s="7"/>
      <c r="M582" s="7"/>
      <c r="N582" s="7"/>
      <c r="O582" s="7"/>
      <c r="P582" s="7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7"/>
      <c r="K583" s="3"/>
      <c r="L583" s="7"/>
      <c r="M583" s="7"/>
      <c r="N583" s="7"/>
      <c r="O583" s="7"/>
      <c r="P583" s="7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7"/>
      <c r="K584" s="3"/>
      <c r="L584" s="7"/>
      <c r="M584" s="7"/>
      <c r="N584" s="7"/>
      <c r="O584" s="7"/>
      <c r="P584" s="7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7"/>
      <c r="K585" s="3"/>
      <c r="L585" s="7"/>
      <c r="M585" s="7"/>
      <c r="N585" s="7"/>
      <c r="O585" s="7"/>
      <c r="P585" s="7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7"/>
      <c r="K586" s="3"/>
      <c r="L586" s="7"/>
      <c r="M586" s="7"/>
      <c r="N586" s="7"/>
      <c r="O586" s="7"/>
      <c r="P586" s="7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7"/>
      <c r="K587" s="3"/>
      <c r="L587" s="7"/>
      <c r="M587" s="7"/>
      <c r="N587" s="7"/>
      <c r="O587" s="7"/>
      <c r="P587" s="7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7"/>
      <c r="K588" s="3"/>
      <c r="L588" s="7"/>
      <c r="M588" s="7"/>
      <c r="N588" s="7"/>
      <c r="O588" s="7"/>
      <c r="P588" s="7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7"/>
      <c r="K589" s="3"/>
      <c r="L589" s="7"/>
      <c r="M589" s="7"/>
      <c r="N589" s="7"/>
      <c r="O589" s="7"/>
      <c r="P589" s="7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7"/>
      <c r="K590" s="3"/>
      <c r="L590" s="7"/>
      <c r="M590" s="7"/>
      <c r="N590" s="7"/>
      <c r="O590" s="7"/>
      <c r="P590" s="7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7"/>
      <c r="K591" s="3"/>
      <c r="L591" s="7"/>
      <c r="M591" s="7"/>
      <c r="N591" s="7"/>
      <c r="O591" s="7"/>
      <c r="P591" s="7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7"/>
      <c r="K592" s="3"/>
      <c r="L592" s="7"/>
      <c r="M592" s="7"/>
      <c r="N592" s="7"/>
      <c r="O592" s="7"/>
      <c r="P592" s="7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7"/>
      <c r="K593" s="3"/>
      <c r="L593" s="7"/>
      <c r="M593" s="7"/>
      <c r="N593" s="7"/>
      <c r="O593" s="7"/>
      <c r="P593" s="7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7"/>
      <c r="K594" s="3"/>
      <c r="L594" s="7"/>
      <c r="M594" s="7"/>
      <c r="N594" s="7"/>
      <c r="O594" s="7"/>
      <c r="P594" s="7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7"/>
      <c r="K595" s="3"/>
      <c r="L595" s="7"/>
      <c r="M595" s="7"/>
      <c r="N595" s="7"/>
      <c r="O595" s="7"/>
      <c r="P595" s="7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7"/>
      <c r="K596" s="3"/>
      <c r="L596" s="7"/>
      <c r="M596" s="7"/>
      <c r="N596" s="7"/>
      <c r="O596" s="7"/>
      <c r="P596" s="7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7"/>
      <c r="K597" s="3"/>
      <c r="L597" s="7"/>
      <c r="M597" s="7"/>
      <c r="N597" s="7"/>
      <c r="O597" s="7"/>
      <c r="P597" s="7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7"/>
      <c r="K598" s="3"/>
      <c r="L598" s="7"/>
      <c r="M598" s="7"/>
      <c r="N598" s="7"/>
      <c r="O598" s="7"/>
      <c r="P598" s="7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7"/>
      <c r="K599" s="3"/>
      <c r="L599" s="7"/>
      <c r="M599" s="7"/>
      <c r="N599" s="7"/>
      <c r="O599" s="7"/>
      <c r="P599" s="7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7"/>
      <c r="K600" s="3"/>
      <c r="L600" s="7"/>
      <c r="M600" s="7"/>
      <c r="N600" s="7"/>
      <c r="O600" s="7"/>
      <c r="P600" s="7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7"/>
      <c r="K601" s="3"/>
      <c r="L601" s="7"/>
      <c r="M601" s="7"/>
      <c r="N601" s="7"/>
      <c r="O601" s="7"/>
      <c r="P601" s="7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7"/>
      <c r="K602" s="3"/>
      <c r="L602" s="7"/>
      <c r="M602" s="7"/>
      <c r="N602" s="7"/>
      <c r="O602" s="7"/>
      <c r="P602" s="7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7"/>
      <c r="K603" s="3"/>
      <c r="L603" s="7"/>
      <c r="M603" s="7"/>
      <c r="N603" s="7"/>
      <c r="O603" s="7"/>
      <c r="P603" s="7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7"/>
      <c r="K604" s="3"/>
      <c r="L604" s="7"/>
      <c r="M604" s="7"/>
      <c r="N604" s="7"/>
      <c r="O604" s="7"/>
      <c r="P604" s="7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7"/>
      <c r="K605" s="3"/>
      <c r="L605" s="7"/>
      <c r="M605" s="7"/>
      <c r="N605" s="7"/>
      <c r="O605" s="7"/>
      <c r="P605" s="7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7"/>
      <c r="K606" s="3"/>
      <c r="L606" s="7"/>
      <c r="M606" s="7"/>
      <c r="N606" s="7"/>
      <c r="O606" s="7"/>
      <c r="P606" s="7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7"/>
      <c r="K607" s="3"/>
      <c r="L607" s="7"/>
      <c r="M607" s="7"/>
      <c r="N607" s="7"/>
      <c r="O607" s="7"/>
      <c r="P607" s="7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7"/>
      <c r="K608" s="3"/>
      <c r="L608" s="7"/>
      <c r="M608" s="7"/>
      <c r="N608" s="7"/>
      <c r="O608" s="7"/>
      <c r="P608" s="7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7"/>
      <c r="K609" s="3"/>
      <c r="L609" s="7"/>
      <c r="M609" s="7"/>
      <c r="N609" s="7"/>
      <c r="O609" s="7"/>
      <c r="P609" s="7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7"/>
      <c r="K610" s="3"/>
      <c r="L610" s="7"/>
      <c r="M610" s="7"/>
      <c r="N610" s="7"/>
      <c r="O610" s="7"/>
      <c r="P610" s="7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7"/>
      <c r="K611" s="3"/>
      <c r="L611" s="7"/>
      <c r="M611" s="7"/>
      <c r="N611" s="7"/>
      <c r="O611" s="7"/>
      <c r="P611" s="7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7"/>
      <c r="K612" s="3"/>
      <c r="L612" s="7"/>
      <c r="M612" s="7"/>
      <c r="N612" s="7"/>
      <c r="O612" s="7"/>
      <c r="P612" s="7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7"/>
      <c r="K613" s="3"/>
      <c r="L613" s="7"/>
      <c r="M613" s="7"/>
      <c r="N613" s="7"/>
      <c r="O613" s="7"/>
      <c r="P613" s="7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7"/>
      <c r="K614" s="3"/>
      <c r="L614" s="7"/>
      <c r="M614" s="7"/>
      <c r="N614" s="7"/>
      <c r="O614" s="7"/>
      <c r="P614" s="7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7"/>
      <c r="K615" s="3"/>
      <c r="L615" s="7"/>
      <c r="M615" s="7"/>
      <c r="N615" s="7"/>
      <c r="O615" s="7"/>
      <c r="P615" s="7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7"/>
      <c r="K616" s="3"/>
      <c r="L616" s="7"/>
      <c r="M616" s="7"/>
      <c r="N616" s="7"/>
      <c r="O616" s="7"/>
      <c r="P616" s="7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7"/>
      <c r="K617" s="3"/>
      <c r="L617" s="7"/>
      <c r="M617" s="7"/>
      <c r="N617" s="7"/>
      <c r="O617" s="7"/>
      <c r="P617" s="7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7"/>
      <c r="K618" s="3"/>
      <c r="L618" s="7"/>
      <c r="M618" s="7"/>
      <c r="N618" s="7"/>
      <c r="O618" s="7"/>
      <c r="P618" s="7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7"/>
      <c r="K619" s="3"/>
      <c r="L619" s="7"/>
      <c r="M619" s="7"/>
      <c r="N619" s="7"/>
      <c r="O619" s="7"/>
      <c r="P619" s="7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7"/>
      <c r="K620" s="3"/>
      <c r="L620" s="7"/>
      <c r="M620" s="7"/>
      <c r="N620" s="7"/>
      <c r="O620" s="7"/>
      <c r="P620" s="7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7"/>
      <c r="K621" s="3"/>
      <c r="L621" s="7"/>
      <c r="M621" s="7"/>
      <c r="N621" s="7"/>
      <c r="O621" s="7"/>
      <c r="P621" s="7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7"/>
      <c r="K622" s="3"/>
      <c r="L622" s="7"/>
      <c r="M622" s="7"/>
      <c r="N622" s="7"/>
      <c r="O622" s="7"/>
      <c r="P622" s="7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7"/>
      <c r="K623" s="3"/>
      <c r="L623" s="7"/>
      <c r="M623" s="7"/>
      <c r="N623" s="7"/>
      <c r="O623" s="7"/>
      <c r="P623" s="7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7"/>
      <c r="K624" s="3"/>
      <c r="L624" s="7"/>
      <c r="M624" s="7"/>
      <c r="N624" s="7"/>
      <c r="O624" s="7"/>
      <c r="P624" s="7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7"/>
      <c r="K625" s="3"/>
      <c r="L625" s="7"/>
      <c r="M625" s="7"/>
      <c r="N625" s="7"/>
      <c r="O625" s="7"/>
      <c r="P625" s="7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7"/>
      <c r="K626" s="3"/>
      <c r="L626" s="7"/>
      <c r="M626" s="7"/>
      <c r="N626" s="7"/>
      <c r="O626" s="7"/>
      <c r="P626" s="7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7"/>
      <c r="K627" s="3"/>
      <c r="L627" s="7"/>
      <c r="M627" s="7"/>
      <c r="N627" s="7"/>
      <c r="O627" s="7"/>
      <c r="P627" s="7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7"/>
      <c r="K628" s="3"/>
      <c r="L628" s="7"/>
      <c r="M628" s="7"/>
      <c r="N628" s="7"/>
      <c r="O628" s="7"/>
      <c r="P628" s="7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7"/>
      <c r="K629" s="3"/>
      <c r="L629" s="7"/>
      <c r="M629" s="7"/>
      <c r="N629" s="7"/>
      <c r="O629" s="7"/>
      <c r="P629" s="7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7"/>
      <c r="K630" s="3"/>
      <c r="L630" s="7"/>
      <c r="M630" s="7"/>
      <c r="N630" s="7"/>
      <c r="O630" s="7"/>
      <c r="P630" s="7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7"/>
      <c r="K631" s="3"/>
      <c r="L631" s="7"/>
      <c r="M631" s="7"/>
      <c r="N631" s="7"/>
      <c r="O631" s="7"/>
      <c r="P631" s="7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7"/>
      <c r="K632" s="3"/>
      <c r="L632" s="7"/>
      <c r="M632" s="7"/>
      <c r="N632" s="7"/>
      <c r="O632" s="7"/>
      <c r="P632" s="7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7"/>
      <c r="K633" s="3"/>
      <c r="L633" s="7"/>
      <c r="M633" s="7"/>
      <c r="N633" s="7"/>
      <c r="O633" s="7"/>
      <c r="P633" s="7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7"/>
      <c r="K634" s="3"/>
      <c r="L634" s="7"/>
      <c r="M634" s="7"/>
      <c r="N634" s="7"/>
      <c r="O634" s="7"/>
      <c r="P634" s="7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7"/>
      <c r="K635" s="3"/>
      <c r="L635" s="7"/>
      <c r="M635" s="7"/>
      <c r="N635" s="7"/>
      <c r="O635" s="7"/>
      <c r="P635" s="7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7"/>
      <c r="K636" s="3"/>
      <c r="L636" s="7"/>
      <c r="M636" s="7"/>
      <c r="N636" s="7"/>
      <c r="O636" s="7"/>
      <c r="P636" s="7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7"/>
      <c r="K637" s="3"/>
      <c r="L637" s="7"/>
      <c r="M637" s="7"/>
      <c r="N637" s="7"/>
      <c r="O637" s="7"/>
      <c r="P637" s="7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7"/>
      <c r="K638" s="3"/>
      <c r="L638" s="7"/>
      <c r="M638" s="7"/>
      <c r="N638" s="7"/>
      <c r="O638" s="7"/>
      <c r="P638" s="7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7"/>
      <c r="K639" s="3"/>
      <c r="L639" s="7"/>
      <c r="M639" s="7"/>
      <c r="N639" s="7"/>
      <c r="O639" s="7"/>
      <c r="P639" s="7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7"/>
      <c r="K640" s="3"/>
      <c r="L640" s="7"/>
      <c r="M640" s="7"/>
      <c r="N640" s="7"/>
      <c r="O640" s="7"/>
      <c r="P640" s="7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7"/>
      <c r="K641" s="3"/>
      <c r="L641" s="7"/>
      <c r="M641" s="7"/>
      <c r="N641" s="7"/>
      <c r="O641" s="7"/>
      <c r="P641" s="7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7"/>
      <c r="K642" s="3"/>
      <c r="L642" s="7"/>
      <c r="M642" s="7"/>
      <c r="N642" s="7"/>
      <c r="O642" s="7"/>
      <c r="P642" s="7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7"/>
      <c r="K643" s="3"/>
      <c r="L643" s="7"/>
      <c r="M643" s="7"/>
      <c r="N643" s="7"/>
      <c r="O643" s="7"/>
      <c r="P643" s="7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7"/>
      <c r="K644" s="3"/>
      <c r="L644" s="7"/>
      <c r="M644" s="7"/>
      <c r="N644" s="7"/>
      <c r="O644" s="7"/>
      <c r="P644" s="7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7"/>
      <c r="K645" s="3"/>
      <c r="L645" s="7"/>
      <c r="M645" s="7"/>
      <c r="N645" s="7"/>
      <c r="O645" s="7"/>
      <c r="P645" s="7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7"/>
      <c r="K646" s="3"/>
      <c r="L646" s="7"/>
      <c r="M646" s="7"/>
      <c r="N646" s="7"/>
      <c r="O646" s="7"/>
      <c r="P646" s="7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7"/>
      <c r="K647" s="3"/>
      <c r="L647" s="7"/>
      <c r="M647" s="7"/>
      <c r="N647" s="7"/>
      <c r="O647" s="7"/>
      <c r="P647" s="7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7"/>
      <c r="K648" s="3"/>
      <c r="L648" s="7"/>
      <c r="M648" s="7"/>
      <c r="N648" s="7"/>
      <c r="O648" s="7"/>
      <c r="P648" s="7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7"/>
      <c r="K649" s="3"/>
      <c r="L649" s="7"/>
      <c r="M649" s="7"/>
      <c r="N649" s="7"/>
      <c r="O649" s="7"/>
      <c r="P649" s="7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7"/>
      <c r="K650" s="3"/>
      <c r="L650" s="7"/>
      <c r="M650" s="7"/>
      <c r="N650" s="7"/>
      <c r="O650" s="7"/>
      <c r="P650" s="7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7"/>
      <c r="K651" s="3"/>
      <c r="L651" s="7"/>
      <c r="M651" s="7"/>
      <c r="N651" s="7"/>
      <c r="O651" s="7"/>
      <c r="P651" s="7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7"/>
      <c r="K652" s="3"/>
      <c r="L652" s="7"/>
      <c r="M652" s="7"/>
      <c r="N652" s="7"/>
      <c r="O652" s="7"/>
      <c r="P652" s="7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7"/>
      <c r="K653" s="3"/>
      <c r="L653" s="7"/>
      <c r="M653" s="7"/>
      <c r="N653" s="7"/>
      <c r="O653" s="7"/>
      <c r="P653" s="7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7"/>
      <c r="K654" s="3"/>
      <c r="L654" s="7"/>
      <c r="M654" s="7"/>
      <c r="N654" s="7"/>
      <c r="O654" s="7"/>
      <c r="P654" s="7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7"/>
      <c r="K655" s="3"/>
      <c r="L655" s="7"/>
      <c r="M655" s="7"/>
      <c r="N655" s="7"/>
      <c r="O655" s="7"/>
      <c r="P655" s="7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7"/>
      <c r="K656" s="3"/>
      <c r="L656" s="7"/>
      <c r="M656" s="7"/>
      <c r="N656" s="7"/>
      <c r="O656" s="7"/>
      <c r="P656" s="7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7"/>
      <c r="K657" s="3"/>
      <c r="L657" s="7"/>
      <c r="M657" s="7"/>
      <c r="N657" s="7"/>
      <c r="O657" s="7"/>
      <c r="P657" s="7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7"/>
      <c r="K658" s="3"/>
      <c r="L658" s="7"/>
      <c r="M658" s="7"/>
      <c r="N658" s="7"/>
      <c r="O658" s="7"/>
      <c r="P658" s="7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7"/>
      <c r="K659" s="3"/>
      <c r="L659" s="7"/>
      <c r="M659" s="7"/>
      <c r="N659" s="7"/>
      <c r="O659" s="7"/>
      <c r="P659" s="7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7"/>
      <c r="K660" s="3"/>
      <c r="L660" s="7"/>
      <c r="M660" s="7"/>
      <c r="N660" s="7"/>
      <c r="O660" s="7"/>
      <c r="P660" s="7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7"/>
      <c r="K661" s="3"/>
      <c r="L661" s="7"/>
      <c r="M661" s="7"/>
      <c r="N661" s="7"/>
      <c r="O661" s="7"/>
      <c r="P661" s="7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7"/>
      <c r="K662" s="3"/>
      <c r="L662" s="7"/>
      <c r="M662" s="7"/>
      <c r="N662" s="7"/>
      <c r="O662" s="7"/>
      <c r="P662" s="7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7"/>
      <c r="K663" s="3"/>
      <c r="L663" s="7"/>
      <c r="M663" s="7"/>
      <c r="N663" s="7"/>
      <c r="O663" s="7"/>
      <c r="P663" s="7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7"/>
      <c r="K664" s="3"/>
      <c r="L664" s="7"/>
      <c r="M664" s="7"/>
      <c r="N664" s="7"/>
      <c r="O664" s="7"/>
      <c r="P664" s="7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7"/>
      <c r="K665" s="3"/>
      <c r="L665" s="7"/>
      <c r="M665" s="7"/>
      <c r="N665" s="7"/>
      <c r="O665" s="7"/>
      <c r="P665" s="7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7"/>
      <c r="K666" s="3"/>
      <c r="L666" s="7"/>
      <c r="M666" s="7"/>
      <c r="N666" s="7"/>
      <c r="O666" s="7"/>
      <c r="P666" s="7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7"/>
      <c r="K667" s="3"/>
      <c r="L667" s="7"/>
      <c r="M667" s="7"/>
      <c r="N667" s="7"/>
      <c r="O667" s="7"/>
      <c r="P667" s="7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7"/>
      <c r="K668" s="3"/>
      <c r="L668" s="7"/>
      <c r="M668" s="7"/>
      <c r="N668" s="7"/>
      <c r="O668" s="7"/>
      <c r="P668" s="7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7"/>
      <c r="K669" s="3"/>
      <c r="L669" s="7"/>
      <c r="M669" s="7"/>
      <c r="N669" s="7"/>
      <c r="O669" s="7"/>
      <c r="P669" s="7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7"/>
      <c r="K670" s="3"/>
      <c r="L670" s="7"/>
      <c r="M670" s="7"/>
      <c r="N670" s="7"/>
      <c r="O670" s="7"/>
      <c r="P670" s="7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7"/>
      <c r="K671" s="3"/>
      <c r="L671" s="7"/>
      <c r="M671" s="7"/>
      <c r="N671" s="7"/>
      <c r="O671" s="7"/>
      <c r="P671" s="7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7"/>
      <c r="K672" s="3"/>
      <c r="L672" s="7"/>
      <c r="M672" s="7"/>
      <c r="N672" s="7"/>
      <c r="O672" s="7"/>
      <c r="P672" s="7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7"/>
      <c r="K673" s="3"/>
      <c r="L673" s="7"/>
      <c r="M673" s="7"/>
      <c r="N673" s="7"/>
      <c r="O673" s="7"/>
      <c r="P673" s="7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7"/>
      <c r="K674" s="3"/>
      <c r="L674" s="7"/>
      <c r="M674" s="7"/>
      <c r="N674" s="7"/>
      <c r="O674" s="7"/>
      <c r="P674" s="7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7"/>
      <c r="K675" s="3"/>
      <c r="L675" s="7"/>
      <c r="M675" s="7"/>
      <c r="N675" s="7"/>
      <c r="O675" s="7"/>
      <c r="P675" s="7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7"/>
      <c r="K676" s="3"/>
      <c r="L676" s="7"/>
      <c r="M676" s="7"/>
      <c r="N676" s="7"/>
      <c r="O676" s="7"/>
      <c r="P676" s="7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7"/>
      <c r="K677" s="3"/>
      <c r="L677" s="7"/>
      <c r="M677" s="7"/>
      <c r="N677" s="7"/>
      <c r="O677" s="7"/>
      <c r="P677" s="7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7"/>
      <c r="K678" s="3"/>
      <c r="L678" s="7"/>
      <c r="M678" s="7"/>
      <c r="N678" s="7"/>
      <c r="O678" s="7"/>
      <c r="P678" s="7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7"/>
      <c r="K679" s="3"/>
      <c r="L679" s="7"/>
      <c r="M679" s="7"/>
      <c r="N679" s="7"/>
      <c r="O679" s="7"/>
      <c r="P679" s="7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7"/>
      <c r="K680" s="3"/>
      <c r="L680" s="7"/>
      <c r="M680" s="7"/>
      <c r="N680" s="7"/>
      <c r="O680" s="7"/>
      <c r="P680" s="7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7"/>
      <c r="K681" s="3"/>
      <c r="L681" s="7"/>
      <c r="M681" s="7"/>
      <c r="N681" s="7"/>
      <c r="O681" s="7"/>
      <c r="P681" s="7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7"/>
      <c r="K682" s="3"/>
      <c r="L682" s="7"/>
      <c r="M682" s="7"/>
      <c r="N682" s="7"/>
      <c r="O682" s="7"/>
      <c r="P682" s="7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7"/>
      <c r="K683" s="3"/>
      <c r="L683" s="7"/>
      <c r="M683" s="7"/>
      <c r="N683" s="7"/>
      <c r="O683" s="7"/>
      <c r="P683" s="7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7"/>
      <c r="K684" s="3"/>
      <c r="L684" s="7"/>
      <c r="M684" s="7"/>
      <c r="N684" s="7"/>
      <c r="O684" s="7"/>
      <c r="P684" s="7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7"/>
      <c r="K685" s="3"/>
      <c r="L685" s="7"/>
      <c r="M685" s="7"/>
      <c r="N685" s="7"/>
      <c r="O685" s="7"/>
      <c r="P685" s="7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7"/>
      <c r="K686" s="3"/>
      <c r="L686" s="7"/>
      <c r="M686" s="7"/>
      <c r="N686" s="7"/>
      <c r="O686" s="7"/>
      <c r="P686" s="7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7"/>
      <c r="K687" s="3"/>
      <c r="L687" s="7"/>
      <c r="M687" s="7"/>
      <c r="N687" s="7"/>
      <c r="O687" s="7"/>
      <c r="P687" s="7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7"/>
      <c r="K688" s="3"/>
      <c r="L688" s="7"/>
      <c r="M688" s="7"/>
      <c r="N688" s="7"/>
      <c r="O688" s="7"/>
      <c r="P688" s="7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7"/>
      <c r="K689" s="3"/>
      <c r="L689" s="7"/>
      <c r="M689" s="7"/>
      <c r="N689" s="7"/>
      <c r="O689" s="7"/>
      <c r="P689" s="7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7"/>
      <c r="K690" s="3"/>
      <c r="L690" s="7"/>
      <c r="M690" s="7"/>
      <c r="N690" s="7"/>
      <c r="O690" s="7"/>
      <c r="P690" s="7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7"/>
      <c r="K691" s="3"/>
      <c r="L691" s="7"/>
      <c r="M691" s="7"/>
      <c r="N691" s="7"/>
      <c r="O691" s="7"/>
      <c r="P691" s="7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7"/>
      <c r="K692" s="3"/>
      <c r="L692" s="7"/>
      <c r="M692" s="7"/>
      <c r="N692" s="7"/>
      <c r="O692" s="7"/>
      <c r="P692" s="7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7"/>
      <c r="K693" s="3"/>
      <c r="L693" s="7"/>
      <c r="M693" s="7"/>
      <c r="N693" s="7"/>
      <c r="O693" s="7"/>
      <c r="P693" s="7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7"/>
      <c r="K694" s="3"/>
      <c r="L694" s="7"/>
      <c r="M694" s="7"/>
      <c r="N694" s="7"/>
      <c r="O694" s="7"/>
      <c r="P694" s="7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7"/>
      <c r="K695" s="3"/>
      <c r="L695" s="7"/>
      <c r="M695" s="7"/>
      <c r="N695" s="7"/>
      <c r="O695" s="7"/>
      <c r="P695" s="7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7"/>
      <c r="K696" s="3"/>
      <c r="L696" s="7"/>
      <c r="M696" s="7"/>
      <c r="N696" s="7"/>
      <c r="O696" s="7"/>
      <c r="P696" s="7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7"/>
      <c r="K697" s="3"/>
      <c r="L697" s="7"/>
      <c r="M697" s="7"/>
      <c r="N697" s="7"/>
      <c r="O697" s="7"/>
      <c r="P697" s="7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7"/>
      <c r="K698" s="3"/>
      <c r="L698" s="7"/>
      <c r="M698" s="7"/>
      <c r="N698" s="7"/>
      <c r="O698" s="7"/>
      <c r="P698" s="7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7"/>
      <c r="K699" s="3"/>
      <c r="L699" s="7"/>
      <c r="M699" s="7"/>
      <c r="N699" s="7"/>
      <c r="O699" s="7"/>
      <c r="P699" s="7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7"/>
      <c r="K700" s="3"/>
      <c r="L700" s="7"/>
      <c r="M700" s="7"/>
      <c r="N700" s="7"/>
      <c r="O700" s="7"/>
      <c r="P700" s="7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7"/>
      <c r="K701" s="3"/>
      <c r="L701" s="7"/>
      <c r="M701" s="7"/>
      <c r="N701" s="7"/>
      <c r="O701" s="7"/>
      <c r="P701" s="7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7"/>
      <c r="K702" s="3"/>
      <c r="L702" s="7"/>
      <c r="M702" s="7"/>
      <c r="N702" s="7"/>
      <c r="O702" s="7"/>
      <c r="P702" s="7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7"/>
      <c r="K703" s="3"/>
      <c r="L703" s="7"/>
      <c r="M703" s="7"/>
      <c r="N703" s="7"/>
      <c r="O703" s="7"/>
      <c r="P703" s="7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7"/>
      <c r="K704" s="3"/>
      <c r="L704" s="7"/>
      <c r="M704" s="7"/>
      <c r="N704" s="7"/>
      <c r="O704" s="7"/>
      <c r="P704" s="7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7"/>
      <c r="K705" s="3"/>
      <c r="L705" s="7"/>
      <c r="M705" s="7"/>
      <c r="N705" s="7"/>
      <c r="O705" s="7"/>
      <c r="P705" s="7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7"/>
      <c r="K706" s="3"/>
      <c r="L706" s="7"/>
      <c r="M706" s="7"/>
      <c r="N706" s="7"/>
      <c r="O706" s="7"/>
      <c r="P706" s="7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7"/>
      <c r="K707" s="3"/>
      <c r="L707" s="7"/>
      <c r="M707" s="7"/>
      <c r="N707" s="7"/>
      <c r="O707" s="7"/>
      <c r="P707" s="7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7"/>
      <c r="K708" s="3"/>
      <c r="L708" s="7"/>
      <c r="M708" s="7"/>
      <c r="N708" s="7"/>
      <c r="O708" s="7"/>
      <c r="P708" s="7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7"/>
      <c r="K709" s="3"/>
      <c r="L709" s="7"/>
      <c r="M709" s="7"/>
      <c r="N709" s="7"/>
      <c r="O709" s="7"/>
      <c r="P709" s="7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7"/>
      <c r="K710" s="3"/>
      <c r="L710" s="7"/>
      <c r="M710" s="7"/>
      <c r="N710" s="7"/>
      <c r="O710" s="7"/>
      <c r="P710" s="7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7"/>
      <c r="K711" s="3"/>
      <c r="L711" s="7"/>
      <c r="M711" s="7"/>
      <c r="N711" s="7"/>
      <c r="O711" s="7"/>
      <c r="P711" s="7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7"/>
      <c r="K712" s="3"/>
      <c r="L712" s="7"/>
      <c r="M712" s="7"/>
      <c r="N712" s="7"/>
      <c r="O712" s="7"/>
      <c r="P712" s="7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7"/>
      <c r="K713" s="3"/>
      <c r="L713" s="7"/>
      <c r="M713" s="7"/>
      <c r="N713" s="7"/>
      <c r="O713" s="7"/>
      <c r="P713" s="7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7"/>
      <c r="K714" s="3"/>
      <c r="L714" s="7"/>
      <c r="M714" s="7"/>
      <c r="N714" s="7"/>
      <c r="O714" s="7"/>
      <c r="P714" s="7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7"/>
      <c r="K715" s="3"/>
      <c r="L715" s="7"/>
      <c r="M715" s="7"/>
      <c r="N715" s="7"/>
      <c r="O715" s="7"/>
      <c r="P715" s="7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7"/>
      <c r="K716" s="3"/>
      <c r="L716" s="7"/>
      <c r="M716" s="7"/>
      <c r="N716" s="7"/>
      <c r="O716" s="7"/>
      <c r="P716" s="7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7"/>
      <c r="K717" s="3"/>
      <c r="L717" s="7"/>
      <c r="M717" s="7"/>
      <c r="N717" s="7"/>
      <c r="O717" s="7"/>
      <c r="P717" s="7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7"/>
      <c r="K718" s="3"/>
      <c r="L718" s="7"/>
      <c r="M718" s="7"/>
      <c r="N718" s="7"/>
      <c r="O718" s="7"/>
      <c r="P718" s="7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7"/>
      <c r="K719" s="3"/>
      <c r="L719" s="7"/>
      <c r="M719" s="7"/>
      <c r="N719" s="7"/>
      <c r="O719" s="7"/>
      <c r="P719" s="7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7"/>
      <c r="K720" s="3"/>
      <c r="L720" s="7"/>
      <c r="M720" s="7"/>
      <c r="N720" s="7"/>
      <c r="O720" s="7"/>
      <c r="P720" s="7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7"/>
      <c r="K721" s="3"/>
      <c r="L721" s="7"/>
      <c r="M721" s="7"/>
      <c r="N721" s="7"/>
      <c r="O721" s="7"/>
      <c r="P721" s="7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7"/>
      <c r="K722" s="3"/>
      <c r="L722" s="7"/>
      <c r="M722" s="7"/>
      <c r="N722" s="7"/>
      <c r="O722" s="7"/>
      <c r="P722" s="7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7"/>
      <c r="K723" s="3"/>
      <c r="L723" s="7"/>
      <c r="M723" s="7"/>
      <c r="N723" s="7"/>
      <c r="O723" s="7"/>
      <c r="P723" s="7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7"/>
      <c r="K724" s="3"/>
      <c r="L724" s="7"/>
      <c r="M724" s="7"/>
      <c r="N724" s="7"/>
      <c r="O724" s="7"/>
      <c r="P724" s="7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7"/>
      <c r="K725" s="3"/>
      <c r="L725" s="7"/>
      <c r="M725" s="7"/>
      <c r="N725" s="7"/>
      <c r="O725" s="7"/>
      <c r="P725" s="7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7"/>
      <c r="K726" s="3"/>
      <c r="L726" s="7"/>
      <c r="M726" s="7"/>
      <c r="N726" s="7"/>
      <c r="O726" s="7"/>
      <c r="P726" s="7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7"/>
      <c r="K727" s="3"/>
      <c r="L727" s="7"/>
      <c r="M727" s="7"/>
      <c r="N727" s="7"/>
      <c r="O727" s="7"/>
      <c r="P727" s="7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7"/>
      <c r="K728" s="3"/>
      <c r="L728" s="7"/>
      <c r="M728" s="7"/>
      <c r="N728" s="7"/>
      <c r="O728" s="7"/>
      <c r="P728" s="7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7"/>
      <c r="K729" s="3"/>
      <c r="L729" s="7"/>
      <c r="M729" s="7"/>
      <c r="N729" s="7"/>
      <c r="O729" s="7"/>
      <c r="P729" s="7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7"/>
      <c r="K730" s="3"/>
      <c r="L730" s="7"/>
      <c r="M730" s="7"/>
      <c r="N730" s="7"/>
      <c r="O730" s="7"/>
      <c r="P730" s="7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7"/>
      <c r="K731" s="3"/>
      <c r="L731" s="7"/>
      <c r="M731" s="7"/>
      <c r="N731" s="7"/>
      <c r="O731" s="7"/>
      <c r="P731" s="7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7"/>
      <c r="K732" s="3"/>
      <c r="L732" s="7"/>
      <c r="M732" s="7"/>
      <c r="N732" s="7"/>
      <c r="O732" s="7"/>
      <c r="P732" s="7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7"/>
      <c r="K733" s="3"/>
      <c r="L733" s="7"/>
      <c r="M733" s="7"/>
      <c r="N733" s="7"/>
      <c r="O733" s="7"/>
      <c r="P733" s="7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7"/>
      <c r="K734" s="3"/>
      <c r="L734" s="7"/>
      <c r="M734" s="7"/>
      <c r="N734" s="7"/>
      <c r="O734" s="7"/>
      <c r="P734" s="7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7"/>
      <c r="K735" s="3"/>
      <c r="L735" s="7"/>
      <c r="M735" s="7"/>
      <c r="N735" s="7"/>
      <c r="O735" s="7"/>
      <c r="P735" s="7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7"/>
      <c r="K736" s="3"/>
      <c r="L736" s="7"/>
      <c r="M736" s="7"/>
      <c r="N736" s="7"/>
      <c r="O736" s="7"/>
      <c r="P736" s="7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7"/>
      <c r="K737" s="3"/>
      <c r="L737" s="7"/>
      <c r="M737" s="7"/>
      <c r="N737" s="7"/>
      <c r="O737" s="7"/>
      <c r="P737" s="7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7"/>
      <c r="K738" s="3"/>
      <c r="L738" s="7"/>
      <c r="M738" s="7"/>
      <c r="N738" s="7"/>
      <c r="O738" s="7"/>
      <c r="P738" s="7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7"/>
      <c r="K739" s="3"/>
      <c r="L739" s="7"/>
      <c r="M739" s="7"/>
      <c r="N739" s="7"/>
      <c r="O739" s="7"/>
      <c r="P739" s="7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7"/>
      <c r="K740" s="3"/>
      <c r="L740" s="7"/>
      <c r="M740" s="7"/>
      <c r="N740" s="7"/>
      <c r="O740" s="7"/>
      <c r="P740" s="7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7"/>
      <c r="K741" s="3"/>
      <c r="L741" s="7"/>
      <c r="M741" s="7"/>
      <c r="N741" s="7"/>
      <c r="O741" s="7"/>
      <c r="P741" s="7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7"/>
      <c r="K742" s="3"/>
      <c r="L742" s="7"/>
      <c r="M742" s="7"/>
      <c r="N742" s="7"/>
      <c r="O742" s="7"/>
      <c r="P742" s="7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7"/>
      <c r="K743" s="3"/>
      <c r="L743" s="7"/>
      <c r="M743" s="7"/>
      <c r="N743" s="7"/>
      <c r="O743" s="7"/>
      <c r="P743" s="7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7"/>
      <c r="K744" s="3"/>
      <c r="L744" s="7"/>
      <c r="M744" s="7"/>
      <c r="N744" s="7"/>
      <c r="O744" s="7"/>
      <c r="P744" s="7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7"/>
      <c r="K745" s="3"/>
      <c r="L745" s="7"/>
      <c r="M745" s="7"/>
      <c r="N745" s="7"/>
      <c r="O745" s="7"/>
      <c r="P745" s="7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7"/>
      <c r="K746" s="3"/>
      <c r="L746" s="7"/>
      <c r="M746" s="7"/>
      <c r="N746" s="7"/>
      <c r="O746" s="7"/>
      <c r="P746" s="7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7"/>
      <c r="K747" s="3"/>
      <c r="L747" s="7"/>
      <c r="M747" s="7"/>
      <c r="N747" s="7"/>
      <c r="O747" s="7"/>
      <c r="P747" s="7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7"/>
      <c r="K748" s="3"/>
      <c r="L748" s="7"/>
      <c r="M748" s="7"/>
      <c r="N748" s="7"/>
      <c r="O748" s="7"/>
      <c r="P748" s="7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7"/>
      <c r="K749" s="3"/>
      <c r="L749" s="7"/>
      <c r="M749" s="7"/>
      <c r="N749" s="7"/>
      <c r="O749" s="7"/>
      <c r="P749" s="7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7"/>
      <c r="K750" s="3"/>
      <c r="L750" s="7"/>
      <c r="M750" s="7"/>
      <c r="N750" s="7"/>
      <c r="O750" s="7"/>
      <c r="P750" s="7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7"/>
      <c r="K751" s="3"/>
      <c r="L751" s="7"/>
      <c r="M751" s="7"/>
      <c r="N751" s="7"/>
      <c r="O751" s="7"/>
      <c r="P751" s="7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7"/>
      <c r="K752" s="3"/>
      <c r="L752" s="7"/>
      <c r="M752" s="7"/>
      <c r="N752" s="7"/>
      <c r="O752" s="7"/>
      <c r="P752" s="7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7"/>
      <c r="K753" s="3"/>
      <c r="L753" s="7"/>
      <c r="M753" s="7"/>
      <c r="N753" s="7"/>
      <c r="O753" s="7"/>
      <c r="P753" s="7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7"/>
      <c r="K754" s="3"/>
      <c r="L754" s="7"/>
      <c r="M754" s="7"/>
      <c r="N754" s="7"/>
      <c r="O754" s="7"/>
      <c r="P754" s="7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7"/>
      <c r="K755" s="3"/>
      <c r="L755" s="7"/>
      <c r="M755" s="7"/>
      <c r="N755" s="7"/>
      <c r="O755" s="7"/>
      <c r="P755" s="7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7"/>
      <c r="K756" s="3"/>
      <c r="L756" s="7"/>
      <c r="M756" s="7"/>
      <c r="N756" s="7"/>
      <c r="O756" s="7"/>
      <c r="P756" s="7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7"/>
      <c r="K757" s="3"/>
      <c r="L757" s="7"/>
      <c r="M757" s="7"/>
      <c r="N757" s="7"/>
      <c r="O757" s="7"/>
      <c r="P757" s="7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7"/>
      <c r="K758" s="3"/>
      <c r="L758" s="7"/>
      <c r="M758" s="7"/>
      <c r="N758" s="7"/>
      <c r="O758" s="7"/>
      <c r="P758" s="7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7"/>
      <c r="K759" s="3"/>
      <c r="L759" s="7"/>
      <c r="M759" s="7"/>
      <c r="N759" s="7"/>
      <c r="O759" s="7"/>
      <c r="P759" s="7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7"/>
      <c r="K760" s="3"/>
      <c r="L760" s="7"/>
      <c r="M760" s="7"/>
      <c r="N760" s="7"/>
      <c r="O760" s="7"/>
      <c r="P760" s="7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7"/>
      <c r="K761" s="3"/>
      <c r="L761" s="7"/>
      <c r="M761" s="7"/>
      <c r="N761" s="7"/>
      <c r="O761" s="7"/>
      <c r="P761" s="7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7"/>
      <c r="K762" s="3"/>
      <c r="L762" s="7"/>
      <c r="M762" s="7"/>
      <c r="N762" s="7"/>
      <c r="O762" s="7"/>
      <c r="P762" s="7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7"/>
      <c r="K763" s="3"/>
      <c r="L763" s="7"/>
      <c r="M763" s="7"/>
      <c r="N763" s="7"/>
      <c r="O763" s="7"/>
      <c r="P763" s="7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7"/>
      <c r="K764" s="3"/>
      <c r="L764" s="7"/>
      <c r="M764" s="7"/>
      <c r="N764" s="7"/>
      <c r="O764" s="7"/>
      <c r="P764" s="7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7"/>
      <c r="K765" s="3"/>
      <c r="L765" s="7"/>
      <c r="M765" s="7"/>
      <c r="N765" s="7"/>
      <c r="O765" s="7"/>
      <c r="P765" s="7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7"/>
      <c r="K766" s="3"/>
      <c r="L766" s="7"/>
      <c r="M766" s="7"/>
      <c r="N766" s="7"/>
      <c r="O766" s="7"/>
      <c r="P766" s="7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7"/>
      <c r="K767" s="3"/>
      <c r="L767" s="7"/>
      <c r="M767" s="7"/>
      <c r="N767" s="7"/>
      <c r="O767" s="7"/>
      <c r="P767" s="7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7"/>
      <c r="K768" s="3"/>
      <c r="L768" s="7"/>
      <c r="M768" s="7"/>
      <c r="N768" s="7"/>
      <c r="O768" s="7"/>
      <c r="P768" s="7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7"/>
      <c r="K769" s="3"/>
      <c r="L769" s="7"/>
      <c r="M769" s="7"/>
      <c r="N769" s="7"/>
      <c r="O769" s="7"/>
      <c r="P769" s="7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7"/>
      <c r="K770" s="3"/>
      <c r="L770" s="7"/>
      <c r="M770" s="7"/>
      <c r="N770" s="7"/>
      <c r="O770" s="7"/>
      <c r="P770" s="7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7"/>
      <c r="K771" s="3"/>
      <c r="L771" s="7"/>
      <c r="M771" s="7"/>
      <c r="N771" s="7"/>
      <c r="O771" s="7"/>
      <c r="P771" s="7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7"/>
      <c r="K772" s="3"/>
      <c r="L772" s="7"/>
      <c r="M772" s="7"/>
      <c r="N772" s="7"/>
      <c r="O772" s="7"/>
      <c r="P772" s="7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7"/>
      <c r="K773" s="3"/>
      <c r="L773" s="7"/>
      <c r="M773" s="7"/>
      <c r="N773" s="7"/>
      <c r="O773" s="7"/>
      <c r="P773" s="7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7"/>
      <c r="K774" s="3"/>
      <c r="L774" s="7"/>
      <c r="M774" s="7"/>
      <c r="N774" s="7"/>
      <c r="O774" s="7"/>
      <c r="P774" s="7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7"/>
      <c r="K775" s="3"/>
      <c r="L775" s="7"/>
      <c r="M775" s="7"/>
      <c r="N775" s="7"/>
      <c r="O775" s="7"/>
      <c r="P775" s="7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7"/>
      <c r="K776" s="3"/>
      <c r="L776" s="7"/>
      <c r="M776" s="7"/>
      <c r="N776" s="7"/>
      <c r="O776" s="7"/>
      <c r="P776" s="7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7"/>
      <c r="K777" s="3"/>
      <c r="L777" s="7"/>
      <c r="M777" s="7"/>
      <c r="N777" s="7"/>
      <c r="O777" s="7"/>
      <c r="P777" s="7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7"/>
      <c r="K778" s="3"/>
      <c r="L778" s="7"/>
      <c r="M778" s="7"/>
      <c r="N778" s="7"/>
      <c r="O778" s="7"/>
      <c r="P778" s="7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7"/>
      <c r="K779" s="3"/>
      <c r="L779" s="7"/>
      <c r="M779" s="7"/>
      <c r="N779" s="7"/>
      <c r="O779" s="7"/>
      <c r="P779" s="7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7"/>
      <c r="K780" s="3"/>
      <c r="L780" s="7"/>
      <c r="M780" s="7"/>
      <c r="N780" s="7"/>
      <c r="O780" s="7"/>
      <c r="P780" s="7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7"/>
      <c r="K781" s="3"/>
      <c r="L781" s="7"/>
      <c r="M781" s="7"/>
      <c r="N781" s="7"/>
      <c r="O781" s="7"/>
      <c r="P781" s="7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7"/>
      <c r="K782" s="3"/>
      <c r="L782" s="7"/>
      <c r="M782" s="7"/>
      <c r="N782" s="7"/>
      <c r="O782" s="7"/>
      <c r="P782" s="7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7"/>
      <c r="K783" s="3"/>
      <c r="L783" s="7"/>
      <c r="M783" s="7"/>
      <c r="N783" s="7"/>
      <c r="O783" s="7"/>
      <c r="P783" s="7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7"/>
      <c r="K784" s="3"/>
      <c r="L784" s="7"/>
      <c r="M784" s="7"/>
      <c r="N784" s="7"/>
      <c r="O784" s="7"/>
      <c r="P784" s="7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7"/>
      <c r="K785" s="3"/>
      <c r="L785" s="7"/>
      <c r="M785" s="7"/>
      <c r="N785" s="7"/>
      <c r="O785" s="7"/>
      <c r="P785" s="7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7"/>
      <c r="K786" s="3"/>
      <c r="L786" s="7"/>
      <c r="M786" s="7"/>
      <c r="N786" s="7"/>
      <c r="O786" s="7"/>
      <c r="P786" s="7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7"/>
      <c r="K787" s="3"/>
      <c r="L787" s="7"/>
      <c r="M787" s="7"/>
      <c r="N787" s="7"/>
      <c r="O787" s="7"/>
      <c r="P787" s="7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7"/>
      <c r="K788" s="3"/>
      <c r="L788" s="7"/>
      <c r="M788" s="7"/>
      <c r="N788" s="7"/>
      <c r="O788" s="7"/>
      <c r="P788" s="7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7"/>
      <c r="K789" s="3"/>
      <c r="L789" s="7"/>
      <c r="M789" s="7"/>
      <c r="N789" s="7"/>
      <c r="O789" s="7"/>
      <c r="P789" s="7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7"/>
      <c r="K790" s="3"/>
      <c r="L790" s="7"/>
      <c r="M790" s="7"/>
      <c r="N790" s="7"/>
      <c r="O790" s="7"/>
      <c r="P790" s="7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7"/>
      <c r="K791" s="3"/>
      <c r="L791" s="7"/>
      <c r="M791" s="7"/>
      <c r="N791" s="7"/>
      <c r="O791" s="7"/>
      <c r="P791" s="7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7"/>
      <c r="K792" s="3"/>
      <c r="L792" s="7"/>
      <c r="M792" s="7"/>
      <c r="N792" s="7"/>
      <c r="O792" s="7"/>
      <c r="P792" s="7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7"/>
      <c r="K793" s="3"/>
      <c r="L793" s="7"/>
      <c r="M793" s="7"/>
      <c r="N793" s="7"/>
      <c r="O793" s="7"/>
      <c r="P793" s="7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7"/>
      <c r="K794" s="3"/>
      <c r="L794" s="7"/>
      <c r="M794" s="7"/>
      <c r="N794" s="7"/>
      <c r="O794" s="7"/>
      <c r="P794" s="7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7"/>
      <c r="K795" s="3"/>
      <c r="L795" s="7"/>
      <c r="M795" s="7"/>
      <c r="N795" s="7"/>
      <c r="O795" s="7"/>
      <c r="P795" s="7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7"/>
      <c r="K796" s="3"/>
      <c r="L796" s="7"/>
      <c r="M796" s="7"/>
      <c r="N796" s="7"/>
      <c r="O796" s="7"/>
      <c r="P796" s="7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7"/>
      <c r="K797" s="3"/>
      <c r="L797" s="7"/>
      <c r="M797" s="7"/>
      <c r="N797" s="7"/>
      <c r="O797" s="7"/>
      <c r="P797" s="7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7"/>
      <c r="K798" s="3"/>
      <c r="L798" s="7"/>
      <c r="M798" s="7"/>
      <c r="N798" s="7"/>
      <c r="O798" s="7"/>
      <c r="P798" s="7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7"/>
      <c r="K799" s="3"/>
      <c r="L799" s="7"/>
      <c r="M799" s="7"/>
      <c r="N799" s="7"/>
      <c r="O799" s="7"/>
      <c r="P799" s="7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7"/>
      <c r="K800" s="3"/>
      <c r="L800" s="7"/>
      <c r="M800" s="7"/>
      <c r="N800" s="7"/>
      <c r="O800" s="7"/>
      <c r="P800" s="7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7"/>
      <c r="K801" s="3"/>
      <c r="L801" s="7"/>
      <c r="M801" s="7"/>
      <c r="N801" s="7"/>
      <c r="O801" s="7"/>
      <c r="P801" s="7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7"/>
      <c r="K802" s="3"/>
      <c r="L802" s="7"/>
      <c r="M802" s="7"/>
      <c r="N802" s="7"/>
      <c r="O802" s="7"/>
      <c r="P802" s="7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7"/>
      <c r="K803" s="3"/>
      <c r="L803" s="7"/>
      <c r="M803" s="7"/>
      <c r="N803" s="7"/>
      <c r="O803" s="7"/>
      <c r="P803" s="7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7"/>
      <c r="K804" s="3"/>
      <c r="L804" s="7"/>
      <c r="M804" s="7"/>
      <c r="N804" s="7"/>
      <c r="O804" s="7"/>
      <c r="P804" s="7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7"/>
      <c r="K805" s="3"/>
      <c r="L805" s="7"/>
      <c r="M805" s="7"/>
      <c r="N805" s="7"/>
      <c r="O805" s="7"/>
      <c r="P805" s="7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7"/>
      <c r="K806" s="3"/>
      <c r="L806" s="7"/>
      <c r="M806" s="7"/>
      <c r="N806" s="7"/>
      <c r="O806" s="7"/>
      <c r="P806" s="7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7"/>
      <c r="K807" s="3"/>
      <c r="L807" s="7"/>
      <c r="M807" s="7"/>
      <c r="N807" s="7"/>
      <c r="O807" s="7"/>
      <c r="P807" s="7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7"/>
      <c r="K808" s="3"/>
      <c r="L808" s="7"/>
      <c r="M808" s="7"/>
      <c r="N808" s="7"/>
      <c r="O808" s="7"/>
      <c r="P808" s="7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7"/>
      <c r="K809" s="3"/>
      <c r="L809" s="7"/>
      <c r="M809" s="7"/>
      <c r="N809" s="7"/>
      <c r="O809" s="7"/>
      <c r="P809" s="7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7"/>
      <c r="K810" s="3"/>
      <c r="L810" s="7"/>
      <c r="M810" s="7"/>
      <c r="N810" s="7"/>
      <c r="O810" s="7"/>
      <c r="P810" s="7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7"/>
      <c r="K811" s="3"/>
      <c r="L811" s="7"/>
      <c r="M811" s="7"/>
      <c r="N811" s="7"/>
      <c r="O811" s="7"/>
      <c r="P811" s="7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7"/>
      <c r="K812" s="3"/>
      <c r="L812" s="7"/>
      <c r="M812" s="7"/>
      <c r="N812" s="7"/>
      <c r="O812" s="7"/>
      <c r="P812" s="7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7"/>
      <c r="K813" s="3"/>
      <c r="L813" s="7"/>
      <c r="M813" s="7"/>
      <c r="N813" s="7"/>
      <c r="O813" s="7"/>
      <c r="P813" s="7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7"/>
      <c r="K814" s="3"/>
      <c r="L814" s="7"/>
      <c r="M814" s="7"/>
      <c r="N814" s="7"/>
      <c r="O814" s="7"/>
      <c r="P814" s="7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7"/>
      <c r="K815" s="3"/>
      <c r="L815" s="7"/>
      <c r="M815" s="7"/>
      <c r="N815" s="7"/>
      <c r="O815" s="7"/>
      <c r="P815" s="7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7"/>
      <c r="K816" s="3"/>
      <c r="L816" s="7"/>
      <c r="M816" s="7"/>
      <c r="N816" s="7"/>
      <c r="O816" s="7"/>
      <c r="P816" s="7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7"/>
      <c r="K817" s="3"/>
      <c r="L817" s="7"/>
      <c r="M817" s="7"/>
      <c r="N817" s="7"/>
      <c r="O817" s="7"/>
      <c r="P817" s="7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7"/>
      <c r="K818" s="3"/>
      <c r="L818" s="7"/>
      <c r="M818" s="7"/>
      <c r="N818" s="7"/>
      <c r="O818" s="7"/>
      <c r="P818" s="7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7"/>
      <c r="K819" s="3"/>
      <c r="L819" s="7"/>
      <c r="M819" s="7"/>
      <c r="N819" s="7"/>
      <c r="O819" s="7"/>
      <c r="P819" s="7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7"/>
      <c r="K820" s="3"/>
      <c r="L820" s="7"/>
      <c r="M820" s="7"/>
      <c r="N820" s="7"/>
      <c r="O820" s="7"/>
      <c r="P820" s="7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7"/>
      <c r="K821" s="3"/>
      <c r="L821" s="7"/>
      <c r="M821" s="7"/>
      <c r="N821" s="7"/>
      <c r="O821" s="7"/>
      <c r="P821" s="7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7"/>
      <c r="K822" s="3"/>
      <c r="L822" s="7"/>
      <c r="M822" s="7"/>
      <c r="N822" s="7"/>
      <c r="O822" s="7"/>
      <c r="P822" s="7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7"/>
      <c r="K823" s="3"/>
      <c r="L823" s="7"/>
      <c r="M823" s="7"/>
      <c r="N823" s="7"/>
      <c r="O823" s="7"/>
      <c r="P823" s="7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7"/>
      <c r="K824" s="3"/>
      <c r="L824" s="7"/>
      <c r="M824" s="7"/>
      <c r="N824" s="7"/>
      <c r="O824" s="7"/>
      <c r="P824" s="7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7"/>
      <c r="K825" s="3"/>
      <c r="L825" s="7"/>
      <c r="M825" s="7"/>
      <c r="N825" s="7"/>
      <c r="O825" s="7"/>
      <c r="P825" s="7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7"/>
      <c r="K826" s="3"/>
      <c r="L826" s="7"/>
      <c r="M826" s="7"/>
      <c r="N826" s="7"/>
      <c r="O826" s="7"/>
      <c r="P826" s="7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7"/>
      <c r="K827" s="3"/>
      <c r="L827" s="7"/>
      <c r="M827" s="7"/>
      <c r="N827" s="7"/>
      <c r="O827" s="7"/>
      <c r="P827" s="7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7"/>
      <c r="K828" s="3"/>
      <c r="L828" s="7"/>
      <c r="M828" s="7"/>
      <c r="N828" s="7"/>
      <c r="O828" s="7"/>
      <c r="P828" s="7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7"/>
      <c r="K829" s="3"/>
      <c r="L829" s="7"/>
      <c r="M829" s="7"/>
      <c r="N829" s="7"/>
      <c r="O829" s="7"/>
      <c r="P829" s="7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7"/>
      <c r="K830" s="3"/>
      <c r="L830" s="7"/>
      <c r="M830" s="7"/>
      <c r="N830" s="7"/>
      <c r="O830" s="7"/>
      <c r="P830" s="7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7"/>
      <c r="K831" s="3"/>
      <c r="L831" s="7"/>
      <c r="M831" s="7"/>
      <c r="N831" s="7"/>
      <c r="O831" s="7"/>
      <c r="P831" s="7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7"/>
      <c r="K832" s="3"/>
      <c r="L832" s="7"/>
      <c r="M832" s="7"/>
      <c r="N832" s="7"/>
      <c r="O832" s="7"/>
      <c r="P832" s="7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7"/>
      <c r="K833" s="3"/>
      <c r="L833" s="7"/>
      <c r="M833" s="7"/>
      <c r="N833" s="7"/>
      <c r="O833" s="7"/>
      <c r="P833" s="7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7"/>
      <c r="K834" s="3"/>
      <c r="L834" s="7"/>
      <c r="M834" s="7"/>
      <c r="N834" s="7"/>
      <c r="O834" s="7"/>
      <c r="P834" s="7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7"/>
      <c r="K835" s="3"/>
      <c r="L835" s="7"/>
      <c r="M835" s="7"/>
      <c r="N835" s="7"/>
      <c r="O835" s="7"/>
      <c r="P835" s="7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7"/>
      <c r="K836" s="3"/>
      <c r="L836" s="7"/>
      <c r="M836" s="7"/>
      <c r="N836" s="7"/>
      <c r="O836" s="7"/>
      <c r="P836" s="7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7"/>
      <c r="K837" s="3"/>
      <c r="L837" s="7"/>
      <c r="M837" s="7"/>
      <c r="N837" s="7"/>
      <c r="O837" s="7"/>
      <c r="P837" s="7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7"/>
      <c r="K838" s="3"/>
      <c r="L838" s="7"/>
      <c r="M838" s="7"/>
      <c r="N838" s="7"/>
      <c r="O838" s="7"/>
      <c r="P838" s="7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7"/>
      <c r="K839" s="3"/>
      <c r="L839" s="7"/>
      <c r="M839" s="7"/>
      <c r="N839" s="7"/>
      <c r="O839" s="7"/>
      <c r="P839" s="7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7"/>
      <c r="K840" s="3"/>
      <c r="L840" s="7"/>
      <c r="M840" s="7"/>
      <c r="N840" s="7"/>
      <c r="O840" s="7"/>
      <c r="P840" s="7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7"/>
      <c r="K841" s="3"/>
      <c r="L841" s="7"/>
      <c r="M841" s="7"/>
      <c r="N841" s="7"/>
      <c r="O841" s="7"/>
      <c r="P841" s="7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7"/>
      <c r="K842" s="3"/>
      <c r="L842" s="7"/>
      <c r="M842" s="7"/>
      <c r="N842" s="7"/>
      <c r="O842" s="7"/>
      <c r="P842" s="7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7"/>
      <c r="K843" s="3"/>
      <c r="L843" s="7"/>
      <c r="M843" s="7"/>
      <c r="N843" s="7"/>
      <c r="O843" s="7"/>
      <c r="P843" s="7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7"/>
      <c r="K844" s="3"/>
      <c r="L844" s="7"/>
      <c r="M844" s="7"/>
      <c r="N844" s="7"/>
      <c r="O844" s="7"/>
      <c r="P844" s="7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7"/>
      <c r="K845" s="3"/>
      <c r="L845" s="7"/>
      <c r="M845" s="7"/>
      <c r="N845" s="7"/>
      <c r="O845" s="7"/>
      <c r="P845" s="7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7"/>
      <c r="K846" s="3"/>
      <c r="L846" s="7"/>
      <c r="M846" s="7"/>
      <c r="N846" s="7"/>
      <c r="O846" s="7"/>
      <c r="P846" s="7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7"/>
      <c r="K847" s="3"/>
      <c r="L847" s="7"/>
      <c r="M847" s="7"/>
      <c r="N847" s="7"/>
      <c r="O847" s="7"/>
      <c r="P847" s="7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7"/>
      <c r="K848" s="3"/>
      <c r="L848" s="7"/>
      <c r="M848" s="7"/>
      <c r="N848" s="7"/>
      <c r="O848" s="7"/>
      <c r="P848" s="7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7"/>
      <c r="K849" s="3"/>
      <c r="L849" s="7"/>
      <c r="M849" s="7"/>
      <c r="N849" s="7"/>
      <c r="O849" s="7"/>
      <c r="P849" s="7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7"/>
      <c r="K850" s="3"/>
      <c r="L850" s="7"/>
      <c r="M850" s="7"/>
      <c r="N850" s="7"/>
      <c r="O850" s="7"/>
      <c r="P850" s="7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7"/>
      <c r="K851" s="3"/>
      <c r="L851" s="7"/>
      <c r="M851" s="7"/>
      <c r="N851" s="7"/>
      <c r="O851" s="7"/>
      <c r="P851" s="7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7"/>
      <c r="K852" s="3"/>
      <c r="L852" s="7"/>
      <c r="M852" s="7"/>
      <c r="N852" s="7"/>
      <c r="O852" s="7"/>
      <c r="P852" s="7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7"/>
      <c r="K853" s="3"/>
      <c r="L853" s="7"/>
      <c r="M853" s="7"/>
      <c r="N853" s="7"/>
      <c r="O853" s="7"/>
      <c r="P853" s="7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7"/>
      <c r="K854" s="3"/>
      <c r="L854" s="7"/>
      <c r="M854" s="7"/>
      <c r="N854" s="7"/>
      <c r="O854" s="7"/>
      <c r="P854" s="7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7"/>
      <c r="K855" s="3"/>
      <c r="L855" s="7"/>
      <c r="M855" s="7"/>
      <c r="N855" s="7"/>
      <c r="O855" s="7"/>
      <c r="P855" s="7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7"/>
      <c r="K856" s="3"/>
      <c r="L856" s="7"/>
      <c r="M856" s="7"/>
      <c r="N856" s="7"/>
      <c r="O856" s="7"/>
      <c r="P856" s="7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7"/>
      <c r="K857" s="3"/>
      <c r="L857" s="7"/>
      <c r="M857" s="7"/>
      <c r="N857" s="7"/>
      <c r="O857" s="7"/>
      <c r="P857" s="7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7"/>
      <c r="K858" s="3"/>
      <c r="L858" s="7"/>
      <c r="M858" s="7"/>
      <c r="N858" s="7"/>
      <c r="O858" s="7"/>
      <c r="P858" s="7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7"/>
      <c r="K859" s="3"/>
      <c r="L859" s="7"/>
      <c r="M859" s="7"/>
      <c r="N859" s="7"/>
      <c r="O859" s="7"/>
      <c r="P859" s="7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7"/>
      <c r="K860" s="3"/>
      <c r="L860" s="7"/>
      <c r="M860" s="7"/>
      <c r="N860" s="7"/>
      <c r="O860" s="7"/>
      <c r="P860" s="7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7"/>
      <c r="K861" s="3"/>
      <c r="L861" s="7"/>
      <c r="M861" s="7"/>
      <c r="N861" s="7"/>
      <c r="O861" s="7"/>
      <c r="P861" s="7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7"/>
      <c r="K862" s="3"/>
      <c r="L862" s="7"/>
      <c r="M862" s="7"/>
      <c r="N862" s="7"/>
      <c r="O862" s="7"/>
      <c r="P862" s="7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7"/>
      <c r="K863" s="3"/>
      <c r="L863" s="7"/>
      <c r="M863" s="7"/>
      <c r="N863" s="7"/>
      <c r="O863" s="7"/>
      <c r="P863" s="7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7"/>
      <c r="K864" s="3"/>
      <c r="L864" s="7"/>
      <c r="M864" s="7"/>
      <c r="N864" s="7"/>
      <c r="O864" s="7"/>
      <c r="P864" s="7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7"/>
      <c r="K865" s="3"/>
      <c r="L865" s="7"/>
      <c r="M865" s="7"/>
      <c r="N865" s="7"/>
      <c r="O865" s="7"/>
      <c r="P865" s="7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7"/>
      <c r="K866" s="3"/>
      <c r="L866" s="7"/>
      <c r="M866" s="7"/>
      <c r="N866" s="7"/>
      <c r="O866" s="7"/>
      <c r="P866" s="7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7"/>
      <c r="K867" s="3"/>
      <c r="L867" s="7"/>
      <c r="M867" s="7"/>
      <c r="N867" s="7"/>
      <c r="O867" s="7"/>
      <c r="P867" s="7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7"/>
      <c r="K868" s="3"/>
      <c r="L868" s="7"/>
      <c r="M868" s="7"/>
      <c r="N868" s="7"/>
      <c r="O868" s="7"/>
      <c r="P868" s="7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7"/>
      <c r="K869" s="3"/>
      <c r="L869" s="7"/>
      <c r="M869" s="7"/>
      <c r="N869" s="7"/>
      <c r="O869" s="7"/>
      <c r="P869" s="7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7"/>
      <c r="K870" s="3"/>
      <c r="L870" s="7"/>
      <c r="M870" s="7"/>
      <c r="N870" s="7"/>
      <c r="O870" s="7"/>
      <c r="P870" s="7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7"/>
      <c r="K871" s="3"/>
      <c r="L871" s="7"/>
      <c r="M871" s="7"/>
      <c r="N871" s="7"/>
      <c r="O871" s="7"/>
      <c r="P871" s="7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7"/>
      <c r="K872" s="3"/>
      <c r="L872" s="7"/>
      <c r="M872" s="7"/>
      <c r="N872" s="7"/>
      <c r="O872" s="7"/>
      <c r="P872" s="7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7"/>
      <c r="K873" s="3"/>
      <c r="L873" s="7"/>
      <c r="M873" s="7"/>
      <c r="N873" s="7"/>
      <c r="O873" s="7"/>
      <c r="P873" s="7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7"/>
      <c r="K874" s="3"/>
      <c r="L874" s="7"/>
      <c r="M874" s="7"/>
      <c r="N874" s="7"/>
      <c r="O874" s="7"/>
      <c r="P874" s="7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7"/>
      <c r="K875" s="3"/>
      <c r="L875" s="7"/>
      <c r="M875" s="7"/>
      <c r="N875" s="7"/>
      <c r="O875" s="7"/>
      <c r="P875" s="7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7"/>
      <c r="K876" s="3"/>
      <c r="L876" s="7"/>
      <c r="M876" s="7"/>
      <c r="N876" s="7"/>
      <c r="O876" s="7"/>
      <c r="P876" s="7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7"/>
      <c r="K877" s="3"/>
      <c r="L877" s="7"/>
      <c r="M877" s="7"/>
      <c r="N877" s="7"/>
      <c r="O877" s="7"/>
      <c r="P877" s="7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7"/>
      <c r="K878" s="3"/>
      <c r="L878" s="7"/>
      <c r="M878" s="7"/>
      <c r="N878" s="7"/>
      <c r="O878" s="7"/>
      <c r="P878" s="7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7"/>
      <c r="K879" s="3"/>
      <c r="L879" s="7"/>
      <c r="M879" s="7"/>
      <c r="N879" s="7"/>
      <c r="O879" s="7"/>
      <c r="P879" s="7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7"/>
      <c r="K880" s="3"/>
      <c r="L880" s="7"/>
      <c r="M880" s="7"/>
      <c r="N880" s="7"/>
      <c r="O880" s="7"/>
      <c r="P880" s="7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7"/>
      <c r="K881" s="3"/>
      <c r="L881" s="7"/>
      <c r="M881" s="7"/>
      <c r="N881" s="7"/>
      <c r="O881" s="7"/>
      <c r="P881" s="7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7"/>
      <c r="K882" s="3"/>
      <c r="L882" s="7"/>
      <c r="M882" s="7"/>
      <c r="N882" s="7"/>
      <c r="O882" s="7"/>
      <c r="P882" s="7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7"/>
      <c r="K883" s="3"/>
      <c r="L883" s="7"/>
      <c r="M883" s="7"/>
      <c r="N883" s="7"/>
      <c r="O883" s="7"/>
      <c r="P883" s="7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7"/>
      <c r="K884" s="3"/>
      <c r="L884" s="7"/>
      <c r="M884" s="7"/>
      <c r="N884" s="7"/>
      <c r="O884" s="7"/>
      <c r="P884" s="7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7"/>
      <c r="K885" s="3"/>
      <c r="L885" s="7"/>
      <c r="M885" s="7"/>
      <c r="N885" s="7"/>
      <c r="O885" s="7"/>
      <c r="P885" s="7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7"/>
      <c r="K886" s="3"/>
      <c r="L886" s="7"/>
      <c r="M886" s="7"/>
      <c r="N886" s="7"/>
      <c r="O886" s="7"/>
      <c r="P886" s="7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7"/>
      <c r="K887" s="3"/>
      <c r="L887" s="7"/>
      <c r="M887" s="7"/>
      <c r="N887" s="7"/>
      <c r="O887" s="7"/>
      <c r="P887" s="7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7"/>
      <c r="K888" s="3"/>
      <c r="L888" s="7"/>
      <c r="M888" s="7"/>
      <c r="N888" s="7"/>
      <c r="O888" s="7"/>
      <c r="P888" s="7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7"/>
      <c r="K889" s="3"/>
      <c r="L889" s="7"/>
      <c r="M889" s="7"/>
      <c r="N889" s="7"/>
      <c r="O889" s="7"/>
      <c r="P889" s="7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7"/>
      <c r="K890" s="3"/>
      <c r="L890" s="7"/>
      <c r="M890" s="7"/>
      <c r="N890" s="7"/>
      <c r="O890" s="7"/>
      <c r="P890" s="7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7"/>
      <c r="K891" s="3"/>
      <c r="L891" s="7"/>
      <c r="M891" s="7"/>
      <c r="N891" s="7"/>
      <c r="O891" s="7"/>
      <c r="P891" s="7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7"/>
      <c r="K892" s="3"/>
      <c r="L892" s="7"/>
      <c r="M892" s="7"/>
      <c r="N892" s="7"/>
      <c r="O892" s="7"/>
      <c r="P892" s="7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7"/>
      <c r="K893" s="3"/>
      <c r="L893" s="7"/>
      <c r="M893" s="7"/>
      <c r="N893" s="7"/>
      <c r="O893" s="7"/>
      <c r="P893" s="7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7"/>
      <c r="K894" s="3"/>
      <c r="L894" s="7"/>
      <c r="M894" s="7"/>
      <c r="N894" s="7"/>
      <c r="O894" s="7"/>
      <c r="P894" s="7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7"/>
      <c r="K895" s="3"/>
      <c r="L895" s="7"/>
      <c r="M895" s="7"/>
      <c r="N895" s="7"/>
      <c r="O895" s="7"/>
      <c r="P895" s="7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7"/>
      <c r="K896" s="3"/>
      <c r="L896" s="7"/>
      <c r="M896" s="7"/>
      <c r="N896" s="7"/>
      <c r="O896" s="7"/>
      <c r="P896" s="7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7"/>
      <c r="K897" s="3"/>
      <c r="L897" s="7"/>
      <c r="M897" s="7"/>
      <c r="N897" s="7"/>
      <c r="O897" s="7"/>
      <c r="P897" s="7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7"/>
      <c r="K898" s="3"/>
      <c r="L898" s="7"/>
      <c r="M898" s="7"/>
      <c r="N898" s="7"/>
      <c r="O898" s="7"/>
      <c r="P898" s="7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7"/>
      <c r="K899" s="3"/>
      <c r="L899" s="7"/>
      <c r="M899" s="7"/>
      <c r="N899" s="7"/>
      <c r="O899" s="7"/>
      <c r="P899" s="7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7"/>
      <c r="K900" s="3"/>
      <c r="L900" s="7"/>
      <c r="M900" s="7"/>
      <c r="N900" s="7"/>
      <c r="O900" s="7"/>
      <c r="P900" s="7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7"/>
      <c r="K901" s="3"/>
      <c r="L901" s="7"/>
      <c r="M901" s="7"/>
      <c r="N901" s="7"/>
      <c r="O901" s="7"/>
      <c r="P901" s="7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7"/>
      <c r="K902" s="3"/>
      <c r="L902" s="7"/>
      <c r="M902" s="7"/>
      <c r="N902" s="7"/>
      <c r="O902" s="7"/>
      <c r="P902" s="7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7"/>
      <c r="K903" s="3"/>
      <c r="L903" s="7"/>
      <c r="M903" s="7"/>
      <c r="N903" s="7"/>
      <c r="O903" s="7"/>
      <c r="P903" s="7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7"/>
      <c r="K904" s="3"/>
      <c r="L904" s="7"/>
      <c r="M904" s="7"/>
      <c r="N904" s="7"/>
      <c r="O904" s="7"/>
      <c r="P904" s="7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7"/>
      <c r="K905" s="3"/>
      <c r="L905" s="7"/>
      <c r="M905" s="7"/>
      <c r="N905" s="7"/>
      <c r="O905" s="7"/>
      <c r="P905" s="7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7"/>
      <c r="K906" s="3"/>
      <c r="L906" s="7"/>
      <c r="M906" s="7"/>
      <c r="N906" s="7"/>
      <c r="O906" s="7"/>
      <c r="P906" s="7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7"/>
      <c r="K907" s="3"/>
      <c r="L907" s="7"/>
      <c r="M907" s="7"/>
      <c r="N907" s="7"/>
      <c r="O907" s="7"/>
      <c r="P907" s="7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7"/>
      <c r="K908" s="3"/>
      <c r="L908" s="7"/>
      <c r="M908" s="7"/>
      <c r="N908" s="7"/>
      <c r="O908" s="7"/>
      <c r="P908" s="7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7"/>
      <c r="K909" s="3"/>
      <c r="L909" s="7"/>
      <c r="M909" s="7"/>
      <c r="N909" s="7"/>
      <c r="O909" s="7"/>
      <c r="P909" s="7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7"/>
      <c r="K910" s="3"/>
      <c r="L910" s="7"/>
      <c r="M910" s="7"/>
      <c r="N910" s="7"/>
      <c r="O910" s="7"/>
      <c r="P910" s="7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7"/>
      <c r="K911" s="3"/>
      <c r="L911" s="7"/>
      <c r="M911" s="7"/>
      <c r="N911" s="7"/>
      <c r="O911" s="7"/>
      <c r="P911" s="7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7"/>
      <c r="K912" s="3"/>
      <c r="L912" s="7"/>
      <c r="M912" s="7"/>
      <c r="N912" s="7"/>
      <c r="O912" s="7"/>
      <c r="P912" s="7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7"/>
      <c r="K913" s="3"/>
      <c r="L913" s="7"/>
      <c r="M913" s="7"/>
      <c r="N913" s="7"/>
      <c r="O913" s="7"/>
      <c r="P913" s="7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7"/>
      <c r="K914" s="3"/>
      <c r="L914" s="7"/>
      <c r="M914" s="7"/>
      <c r="N914" s="7"/>
      <c r="O914" s="7"/>
      <c r="P914" s="7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7"/>
      <c r="K915" s="3"/>
      <c r="L915" s="7"/>
      <c r="M915" s="7"/>
      <c r="N915" s="7"/>
      <c r="O915" s="7"/>
      <c r="P915" s="7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7"/>
      <c r="K916" s="3"/>
      <c r="L916" s="7"/>
      <c r="M916" s="7"/>
      <c r="N916" s="7"/>
      <c r="O916" s="7"/>
      <c r="P916" s="7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7"/>
      <c r="K917" s="3"/>
      <c r="L917" s="7"/>
      <c r="M917" s="7"/>
      <c r="N917" s="7"/>
      <c r="O917" s="7"/>
      <c r="P917" s="7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7"/>
      <c r="K918" s="3"/>
      <c r="L918" s="7"/>
      <c r="M918" s="7"/>
      <c r="N918" s="7"/>
      <c r="O918" s="7"/>
      <c r="P918" s="7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7"/>
      <c r="K919" s="3"/>
      <c r="L919" s="7"/>
      <c r="M919" s="7"/>
      <c r="N919" s="7"/>
      <c r="O919" s="7"/>
      <c r="P919" s="7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7"/>
      <c r="K920" s="3"/>
      <c r="L920" s="7"/>
      <c r="M920" s="7"/>
      <c r="N920" s="7"/>
      <c r="O920" s="7"/>
      <c r="P920" s="7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7"/>
      <c r="K921" s="3"/>
      <c r="L921" s="7"/>
      <c r="M921" s="7"/>
      <c r="N921" s="7"/>
      <c r="O921" s="7"/>
      <c r="P921" s="7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7"/>
      <c r="K922" s="3"/>
      <c r="L922" s="7"/>
      <c r="M922" s="7"/>
      <c r="N922" s="7"/>
      <c r="O922" s="7"/>
      <c r="P922" s="7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7"/>
      <c r="K923" s="3"/>
      <c r="L923" s="7"/>
      <c r="M923" s="7"/>
      <c r="N923" s="7"/>
      <c r="O923" s="7"/>
      <c r="P923" s="7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7"/>
      <c r="K924" s="3"/>
      <c r="L924" s="7"/>
      <c r="M924" s="7"/>
      <c r="N924" s="7"/>
      <c r="O924" s="7"/>
      <c r="P924" s="7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7"/>
      <c r="K925" s="3"/>
      <c r="L925" s="7"/>
      <c r="M925" s="7"/>
      <c r="N925" s="7"/>
      <c r="O925" s="7"/>
      <c r="P925" s="7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7"/>
      <c r="K926" s="3"/>
      <c r="L926" s="7"/>
      <c r="M926" s="7"/>
      <c r="N926" s="7"/>
      <c r="O926" s="7"/>
      <c r="P926" s="7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7"/>
      <c r="K927" s="3"/>
      <c r="L927" s="7"/>
      <c r="M927" s="7"/>
      <c r="N927" s="7"/>
      <c r="O927" s="7"/>
      <c r="P927" s="7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7"/>
      <c r="K928" s="3"/>
      <c r="L928" s="7"/>
      <c r="M928" s="7"/>
      <c r="N928" s="7"/>
      <c r="O928" s="7"/>
      <c r="P928" s="7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7"/>
      <c r="K929" s="3"/>
      <c r="L929" s="7"/>
      <c r="M929" s="7"/>
      <c r="N929" s="7"/>
      <c r="O929" s="7"/>
      <c r="P929" s="7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7"/>
      <c r="K930" s="3"/>
      <c r="L930" s="7"/>
      <c r="M930" s="7"/>
      <c r="N930" s="7"/>
      <c r="O930" s="7"/>
      <c r="P930" s="7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7"/>
      <c r="K931" s="3"/>
      <c r="L931" s="7"/>
      <c r="M931" s="7"/>
      <c r="N931" s="7"/>
      <c r="O931" s="7"/>
      <c r="P931" s="7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7"/>
      <c r="K932" s="3"/>
      <c r="L932" s="7"/>
      <c r="M932" s="7"/>
      <c r="N932" s="7"/>
      <c r="O932" s="7"/>
      <c r="P932" s="7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7"/>
      <c r="K933" s="3"/>
      <c r="L933" s="7"/>
      <c r="M933" s="7"/>
      <c r="N933" s="7"/>
      <c r="O933" s="7"/>
      <c r="P933" s="7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7"/>
      <c r="K934" s="3"/>
      <c r="L934" s="7"/>
      <c r="M934" s="7"/>
      <c r="N934" s="7"/>
      <c r="O934" s="7"/>
      <c r="P934" s="7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7"/>
      <c r="K935" s="3"/>
      <c r="L935" s="7"/>
      <c r="M935" s="7"/>
      <c r="N935" s="7"/>
      <c r="O935" s="7"/>
      <c r="P935" s="7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7"/>
      <c r="K936" s="3"/>
      <c r="L936" s="7"/>
      <c r="M936" s="7"/>
      <c r="N936" s="7"/>
      <c r="O936" s="7"/>
      <c r="P936" s="7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7"/>
      <c r="K937" s="3"/>
      <c r="L937" s="7"/>
      <c r="M937" s="7"/>
      <c r="N937" s="7"/>
      <c r="O937" s="7"/>
      <c r="P937" s="7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7"/>
      <c r="K938" s="3"/>
      <c r="L938" s="7"/>
      <c r="M938" s="7"/>
      <c r="N938" s="7"/>
      <c r="O938" s="7"/>
      <c r="P938" s="7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7"/>
      <c r="K939" s="3"/>
      <c r="L939" s="7"/>
      <c r="M939" s="7"/>
      <c r="N939" s="7"/>
      <c r="O939" s="7"/>
      <c r="P939" s="7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7"/>
      <c r="K940" s="3"/>
      <c r="L940" s="7"/>
      <c r="M940" s="7"/>
      <c r="N940" s="7"/>
      <c r="O940" s="7"/>
      <c r="P940" s="7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7"/>
      <c r="K941" s="3"/>
      <c r="L941" s="7"/>
      <c r="M941" s="7"/>
      <c r="N941" s="7"/>
      <c r="O941" s="7"/>
      <c r="P941" s="7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7"/>
      <c r="K942" s="3"/>
      <c r="L942" s="7"/>
      <c r="M942" s="7"/>
      <c r="N942" s="7"/>
      <c r="O942" s="7"/>
      <c r="P942" s="7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7"/>
      <c r="K943" s="3"/>
      <c r="L943" s="7"/>
      <c r="M943" s="7"/>
      <c r="N943" s="7"/>
      <c r="O943" s="7"/>
      <c r="P943" s="7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7"/>
      <c r="K944" s="3"/>
      <c r="L944" s="7"/>
      <c r="M944" s="7"/>
      <c r="N944" s="7"/>
      <c r="O944" s="7"/>
      <c r="P944" s="7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7"/>
      <c r="K945" s="3"/>
      <c r="L945" s="7"/>
      <c r="M945" s="7"/>
      <c r="N945" s="7"/>
      <c r="O945" s="7"/>
      <c r="P945" s="7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7"/>
      <c r="K946" s="3"/>
      <c r="L946" s="7"/>
      <c r="M946" s="7"/>
      <c r="N946" s="7"/>
      <c r="O946" s="7"/>
      <c r="P946" s="7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7"/>
      <c r="K947" s="3"/>
      <c r="L947" s="7"/>
      <c r="M947" s="7"/>
      <c r="N947" s="7"/>
      <c r="O947" s="7"/>
      <c r="P947" s="7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7"/>
      <c r="K948" s="3"/>
      <c r="L948" s="7"/>
      <c r="M948" s="7"/>
      <c r="N948" s="7"/>
      <c r="O948" s="7"/>
      <c r="P948" s="7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7"/>
      <c r="K949" s="3"/>
      <c r="L949" s="7"/>
      <c r="M949" s="7"/>
      <c r="N949" s="7"/>
      <c r="O949" s="7"/>
      <c r="P949" s="7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7"/>
      <c r="K950" s="3"/>
      <c r="L950" s="7"/>
      <c r="M950" s="7"/>
      <c r="N950" s="7"/>
      <c r="O950" s="7"/>
      <c r="P950" s="7"/>
      <c r="Q950" s="3"/>
      <c r="R950" s="3"/>
      <c r="S950" s="3"/>
      <c r="T950" s="3"/>
      <c r="U950" s="3"/>
      <c r="V950" s="3"/>
      <c r="W950" s="3"/>
      <c r="X950" s="3"/>
      <c r="Y950" s="3"/>
      <c r="Z950" s="3"/>
    </row>
  </sheetData>
  <mergeCells count="72">
    <mergeCell ref="A30:S30"/>
    <mergeCell ref="A31:B31"/>
    <mergeCell ref="C31:E31"/>
    <mergeCell ref="F31:H31"/>
    <mergeCell ref="A25:S25"/>
    <mergeCell ref="A29:B29"/>
    <mergeCell ref="C29:E29"/>
    <mergeCell ref="F29:H29"/>
    <mergeCell ref="A1:S1"/>
    <mergeCell ref="A2:A7"/>
    <mergeCell ref="C2:I3"/>
    <mergeCell ref="J2:P2"/>
    <mergeCell ref="Q2:S2"/>
    <mergeCell ref="J3:J7"/>
    <mergeCell ref="Q3:R3"/>
    <mergeCell ref="I4:I7"/>
    <mergeCell ref="F4:H7"/>
    <mergeCell ref="M47:P47"/>
    <mergeCell ref="M48:P48"/>
    <mergeCell ref="M49:P49"/>
    <mergeCell ref="A47:B47"/>
    <mergeCell ref="C47:E47"/>
    <mergeCell ref="A48:B48"/>
    <mergeCell ref="A49:B49"/>
    <mergeCell ref="C48:E48"/>
    <mergeCell ref="F48:H48"/>
    <mergeCell ref="C49:E49"/>
    <mergeCell ref="F49:H49"/>
    <mergeCell ref="L45:L49"/>
    <mergeCell ref="F46:H46"/>
    <mergeCell ref="F47:H47"/>
    <mergeCell ref="A42:S42"/>
    <mergeCell ref="A43:B43"/>
    <mergeCell ref="A46:B46"/>
    <mergeCell ref="C46:E46"/>
    <mergeCell ref="M45:P45"/>
    <mergeCell ref="M46:P46"/>
    <mergeCell ref="A45:B45"/>
    <mergeCell ref="C43:E43"/>
    <mergeCell ref="F43:H43"/>
    <mergeCell ref="C45:E45"/>
    <mergeCell ref="F45:H45"/>
    <mergeCell ref="A32:S32"/>
    <mergeCell ref="A33:S33"/>
    <mergeCell ref="A41:B41"/>
    <mergeCell ref="C41:E41"/>
    <mergeCell ref="F41:H41"/>
    <mergeCell ref="A36:S36"/>
    <mergeCell ref="F15:H15"/>
    <mergeCell ref="F23:H23"/>
    <mergeCell ref="Q5:S5"/>
    <mergeCell ref="Q7:S7"/>
    <mergeCell ref="A9:S9"/>
    <mergeCell ref="A10:S10"/>
    <mergeCell ref="A16:S16"/>
    <mergeCell ref="A17:S17"/>
    <mergeCell ref="A24:S24"/>
    <mergeCell ref="B2:B7"/>
    <mergeCell ref="C4:E7"/>
    <mergeCell ref="C8:E8"/>
    <mergeCell ref="A15:B15"/>
    <mergeCell ref="C15:E15"/>
    <mergeCell ref="A23:B23"/>
    <mergeCell ref="C23:E23"/>
    <mergeCell ref="K3:K7"/>
    <mergeCell ref="L3:L7"/>
    <mergeCell ref="M3:O3"/>
    <mergeCell ref="P3:P7"/>
    <mergeCell ref="M4:M7"/>
    <mergeCell ref="N4:N7"/>
    <mergeCell ref="O4:O7"/>
    <mergeCell ref="F8:H8"/>
  </mergeCells>
  <conditionalFormatting sqref="Q43:S43">
    <cfRule type="cellIs" dxfId="30" priority="7" operator="notEqual">
      <formula>30</formula>
    </cfRule>
  </conditionalFormatting>
  <conditionalFormatting sqref="S45">
    <cfRule type="cellIs" dxfId="29" priority="8" operator="greaterThan">
      <formula>2</formula>
    </cfRule>
  </conditionalFormatting>
  <conditionalFormatting sqref="K43">
    <cfRule type="cellIs" dxfId="28" priority="9" operator="notEqual">
      <formula>90</formula>
    </cfRule>
  </conditionalFormatting>
  <conditionalFormatting sqref="J43">
    <cfRule type="cellIs" dxfId="27" priority="10" operator="notEqual">
      <formula>2700</formula>
    </cfRule>
  </conditionalFormatting>
  <conditionalFormatting sqref="K11 K19">
    <cfRule type="cellIs" dxfId="26" priority="11" operator="lessThan">
      <formula>3</formula>
    </cfRule>
  </conditionalFormatting>
  <conditionalFormatting sqref="L18 L38:L40">
    <cfRule type="cellIs" dxfId="25" priority="12" operator="notEqual">
      <formula>M18+N18+O18</formula>
    </cfRule>
  </conditionalFormatting>
  <conditionalFormatting sqref="L19">
    <cfRule type="cellIs" dxfId="24" priority="13" operator="notEqual">
      <formula>M19+N19+O19</formula>
    </cfRule>
  </conditionalFormatting>
  <conditionalFormatting sqref="L20:L21">
    <cfRule type="cellIs" dxfId="23" priority="14" operator="notEqual">
      <formula>M20+N20+O20</formula>
    </cfRule>
  </conditionalFormatting>
  <conditionalFormatting sqref="L22">
    <cfRule type="cellIs" dxfId="22" priority="15" operator="notEqual">
      <formula>M22+N22+O22</formula>
    </cfRule>
  </conditionalFormatting>
  <conditionalFormatting sqref="L26">
    <cfRule type="cellIs" dxfId="21" priority="49" operator="notEqual">
      <formula>M26+N26+O26</formula>
    </cfRule>
  </conditionalFormatting>
  <conditionalFormatting sqref="L27">
    <cfRule type="cellIs" dxfId="20" priority="50" operator="notEqual">
      <formula>M27+N27+O27</formula>
    </cfRule>
  </conditionalFormatting>
  <conditionalFormatting sqref="L28">
    <cfRule type="cellIs" dxfId="19" priority="51" operator="notEqual">
      <formula>M28+N28+O28</formula>
    </cfRule>
  </conditionalFormatting>
  <conditionalFormatting sqref="K12">
    <cfRule type="cellIs" dxfId="18" priority="78" operator="lessThan">
      <formula>3</formula>
    </cfRule>
  </conditionalFormatting>
  <conditionalFormatting sqref="K13:K14">
    <cfRule type="cellIs" dxfId="17" priority="79" operator="lessThan">
      <formula>3</formula>
    </cfRule>
  </conditionalFormatting>
  <conditionalFormatting sqref="K18">
    <cfRule type="cellIs" dxfId="16" priority="80" operator="lessThan">
      <formula>3</formula>
    </cfRule>
  </conditionalFormatting>
  <conditionalFormatting sqref="K20:K21">
    <cfRule type="cellIs" dxfId="15" priority="82" operator="lessThan">
      <formula>3</formula>
    </cfRule>
  </conditionalFormatting>
  <conditionalFormatting sqref="K22">
    <cfRule type="cellIs" dxfId="14" priority="83" operator="lessThan">
      <formula>3</formula>
    </cfRule>
  </conditionalFormatting>
  <conditionalFormatting sqref="K26">
    <cfRule type="cellIs" dxfId="13" priority="110" operator="lessThan">
      <formula>3</formula>
    </cfRule>
  </conditionalFormatting>
  <conditionalFormatting sqref="K27">
    <cfRule type="cellIs" dxfId="12" priority="111" operator="lessThan">
      <formula>3</formula>
    </cfRule>
  </conditionalFormatting>
  <conditionalFormatting sqref="K28">
    <cfRule type="cellIs" dxfId="11" priority="112" operator="lessThan">
      <formula>3</formula>
    </cfRule>
  </conditionalFormatting>
  <conditionalFormatting sqref="K38:K39">
    <cfRule type="cellIs" dxfId="10" priority="122" operator="lessThan">
      <formula>3</formula>
    </cfRule>
  </conditionalFormatting>
  <conditionalFormatting sqref="K40">
    <cfRule type="cellIs" dxfId="9" priority="124" operator="lessThan">
      <formula>3</formula>
    </cfRule>
  </conditionalFormatting>
  <conditionalFormatting sqref="J41:P41">
    <cfRule type="cellIs" dxfId="8" priority="136" operator="lessThan">
      <formula>23</formula>
    </cfRule>
  </conditionalFormatting>
  <conditionalFormatting sqref="Q49">
    <cfRule type="cellIs" dxfId="7" priority="137" operator="greaterThan">
      <formula>8</formula>
    </cfRule>
  </conditionalFormatting>
  <conditionalFormatting sqref="R49">
    <cfRule type="cellIs" dxfId="6" priority="138" operator="greaterThan">
      <formula>8</formula>
    </cfRule>
  </conditionalFormatting>
  <conditionalFormatting sqref="S49">
    <cfRule type="cellIs" dxfId="5" priority="139" operator="greaterThan">
      <formula>8</formula>
    </cfRule>
  </conditionalFormatting>
  <conditionalFormatting sqref="L37">
    <cfRule type="cellIs" dxfId="4" priority="6" operator="notEqual">
      <formula>M37+N37+O37</formula>
    </cfRule>
  </conditionalFormatting>
  <conditionalFormatting sqref="L34">
    <cfRule type="cellIs" dxfId="3" priority="3" operator="notEqual">
      <formula>M34+N34+O34</formula>
    </cfRule>
  </conditionalFormatting>
  <conditionalFormatting sqref="K34">
    <cfRule type="cellIs" dxfId="2" priority="4" operator="lessThan">
      <formula>3</formula>
    </cfRule>
  </conditionalFormatting>
  <conditionalFormatting sqref="L35">
    <cfRule type="cellIs" dxfId="1" priority="1" operator="notEqual">
      <formula>M35+N35+O35</formula>
    </cfRule>
  </conditionalFormatting>
  <conditionalFormatting sqref="K35">
    <cfRule type="cellIs" dxfId="0" priority="2" operator="lessThan">
      <formula>3</formula>
    </cfRule>
  </conditionalFormatting>
  <pageMargins left="0.70866141732283472" right="0.70866141732283472" top="0.39370078740157483" bottom="0.74803149606299213" header="0" footer="0"/>
  <pageSetup scale="4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93"/>
  <sheetViews>
    <sheetView zoomScale="57" zoomScaleNormal="57" workbookViewId="0">
      <selection activeCell="K27" sqref="K27"/>
    </sheetView>
  </sheetViews>
  <sheetFormatPr defaultColWidth="14.44140625" defaultRowHeight="15" customHeight="1"/>
  <cols>
    <col min="1" max="2" width="8.6640625" customWidth="1"/>
    <col min="3" max="3" width="10" customWidth="1"/>
    <col min="4" max="21" width="8.6640625" customWidth="1"/>
    <col min="22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340" t="s">
        <v>94</v>
      </c>
      <c r="B2" s="254"/>
      <c r="C2" s="254"/>
      <c r="D2" s="95"/>
      <c r="E2" s="96"/>
      <c r="F2" s="96"/>
      <c r="G2" s="96"/>
      <c r="H2" s="97"/>
      <c r="I2" s="98"/>
      <c r="J2" s="98"/>
      <c r="K2" s="99"/>
      <c r="L2" s="98"/>
      <c r="M2" s="340" t="s">
        <v>95</v>
      </c>
      <c r="N2" s="254"/>
      <c r="O2" s="254"/>
      <c r="P2" s="254"/>
      <c r="Q2" s="98"/>
      <c r="R2" s="98"/>
      <c r="S2" s="98"/>
      <c r="T2" s="98"/>
      <c r="U2" s="98"/>
      <c r="V2" s="96"/>
      <c r="W2" s="8"/>
      <c r="X2" s="8"/>
      <c r="Y2" s="8"/>
      <c r="Z2" s="8"/>
    </row>
    <row r="3" spans="1:26" ht="16.5" customHeight="1">
      <c r="A3" s="341" t="s">
        <v>96</v>
      </c>
      <c r="B3" s="343" t="s">
        <v>97</v>
      </c>
      <c r="C3" s="301"/>
      <c r="D3" s="301"/>
      <c r="E3" s="301"/>
      <c r="F3" s="301"/>
      <c r="G3" s="344"/>
      <c r="H3" s="346" t="s">
        <v>98</v>
      </c>
      <c r="I3" s="347" t="s">
        <v>99</v>
      </c>
      <c r="J3" s="279"/>
      <c r="K3" s="306"/>
      <c r="L3" s="98"/>
      <c r="M3" s="348" t="s">
        <v>100</v>
      </c>
      <c r="N3" s="344"/>
      <c r="O3" s="350" t="s">
        <v>101</v>
      </c>
      <c r="P3" s="301"/>
      <c r="Q3" s="301"/>
      <c r="R3" s="301"/>
      <c r="S3" s="301"/>
      <c r="T3" s="344"/>
      <c r="U3" s="351" t="s">
        <v>98</v>
      </c>
      <c r="V3" s="96"/>
      <c r="W3" s="8"/>
      <c r="X3" s="8"/>
      <c r="Y3" s="8"/>
      <c r="Z3" s="8"/>
    </row>
    <row r="4" spans="1:26" ht="16.5" customHeight="1">
      <c r="A4" s="299"/>
      <c r="B4" s="313"/>
      <c r="C4" s="212"/>
      <c r="D4" s="212"/>
      <c r="E4" s="212"/>
      <c r="F4" s="212"/>
      <c r="G4" s="252"/>
      <c r="H4" s="264"/>
      <c r="I4" s="332" t="s">
        <v>102</v>
      </c>
      <c r="J4" s="334" t="s">
        <v>103</v>
      </c>
      <c r="K4" s="335"/>
      <c r="L4" s="98"/>
      <c r="M4" s="251"/>
      <c r="N4" s="252"/>
      <c r="O4" s="313"/>
      <c r="P4" s="212"/>
      <c r="Q4" s="212"/>
      <c r="R4" s="212"/>
      <c r="S4" s="212"/>
      <c r="T4" s="252"/>
      <c r="U4" s="352"/>
      <c r="V4" s="96"/>
      <c r="W4" s="8"/>
      <c r="X4" s="8"/>
      <c r="Y4" s="8"/>
      <c r="Z4" s="8"/>
    </row>
    <row r="5" spans="1:26" ht="27" customHeight="1">
      <c r="A5" s="342"/>
      <c r="B5" s="336"/>
      <c r="C5" s="225"/>
      <c r="D5" s="225"/>
      <c r="E5" s="225"/>
      <c r="F5" s="225"/>
      <c r="G5" s="345"/>
      <c r="H5" s="333"/>
      <c r="I5" s="333"/>
      <c r="J5" s="336"/>
      <c r="K5" s="304"/>
      <c r="L5" s="98"/>
      <c r="M5" s="303"/>
      <c r="N5" s="345"/>
      <c r="O5" s="336"/>
      <c r="P5" s="225"/>
      <c r="Q5" s="225"/>
      <c r="R5" s="225"/>
      <c r="S5" s="225"/>
      <c r="T5" s="345"/>
      <c r="U5" s="304"/>
      <c r="V5" s="96"/>
      <c r="W5" s="8"/>
      <c r="X5" s="8"/>
      <c r="Y5" s="8"/>
      <c r="Z5" s="8"/>
    </row>
    <row r="6" spans="1:26" ht="30" customHeight="1">
      <c r="A6" s="100" t="str">
        <f>ЗМІСТ!A26</f>
        <v>ОК.10</v>
      </c>
      <c r="B6" s="349" t="str">
        <f>ЗМІСТ!B26</f>
        <v>Стажування за фахом</v>
      </c>
      <c r="C6" s="217"/>
      <c r="D6" s="217"/>
      <c r="E6" s="217"/>
      <c r="F6" s="217"/>
      <c r="G6" s="267"/>
      <c r="H6" s="101">
        <f>ЗМІСТ!G26</f>
        <v>3</v>
      </c>
      <c r="I6" s="102">
        <f>ROUNDDOWN(SUM(ЗМІСТ!Q26:S26)/1.5,0)</f>
        <v>2</v>
      </c>
      <c r="J6" s="337"/>
      <c r="K6" s="338"/>
      <c r="L6" s="98"/>
      <c r="M6" s="317" t="s">
        <v>104</v>
      </c>
      <c r="N6" s="318"/>
      <c r="O6" s="323" t="s">
        <v>140</v>
      </c>
      <c r="P6" s="324"/>
      <c r="Q6" s="324"/>
      <c r="R6" s="324"/>
      <c r="S6" s="324"/>
      <c r="T6" s="318"/>
      <c r="U6" s="329">
        <v>3</v>
      </c>
      <c r="V6" s="96"/>
      <c r="W6" s="8"/>
      <c r="X6" s="8"/>
      <c r="Y6" s="8"/>
      <c r="Z6" s="8"/>
    </row>
    <row r="7" spans="1:26" ht="30" customHeight="1">
      <c r="A7" s="100" t="str">
        <f>ЗМІСТ!A27</f>
        <v>ОК.11</v>
      </c>
      <c r="B7" s="349" t="str">
        <f>ЗМІСТ!B27</f>
        <v>Підготовка і захист кваліфікаційної роботи</v>
      </c>
      <c r="C7" s="217"/>
      <c r="D7" s="217"/>
      <c r="E7" s="217"/>
      <c r="F7" s="217"/>
      <c r="G7" s="267"/>
      <c r="H7" s="101"/>
      <c r="I7" s="102">
        <f>ROUNDDOWN(SUM(ЗМІСТ!Q27:S27)/1.5,0)</f>
        <v>11</v>
      </c>
      <c r="J7" s="337"/>
      <c r="K7" s="338"/>
      <c r="L7" s="98"/>
      <c r="M7" s="319"/>
      <c r="N7" s="320"/>
      <c r="O7" s="325"/>
      <c r="P7" s="326"/>
      <c r="Q7" s="326"/>
      <c r="R7" s="326"/>
      <c r="S7" s="326"/>
      <c r="T7" s="320"/>
      <c r="U7" s="330"/>
      <c r="V7" s="96"/>
      <c r="W7" s="8"/>
      <c r="X7" s="8"/>
      <c r="Y7" s="8"/>
      <c r="Z7" s="8"/>
    </row>
    <row r="8" spans="1:26" ht="30" customHeight="1" thickBot="1">
      <c r="A8" s="100" t="str">
        <f>ЗМІСТ!A28</f>
        <v>ОК.12</v>
      </c>
      <c r="B8" s="349" t="str">
        <f>ЗМІСТ!B28</f>
        <v xml:space="preserve">Виробнича практика </v>
      </c>
      <c r="C8" s="217"/>
      <c r="D8" s="217"/>
      <c r="E8" s="217"/>
      <c r="F8" s="217"/>
      <c r="G8" s="267"/>
      <c r="H8" s="101">
        <v>2</v>
      </c>
      <c r="I8" s="102">
        <f>ROUNDDOWN(SUM(ЗМІСТ!Q28:S28)/1.5,0)</f>
        <v>4</v>
      </c>
      <c r="J8" s="337"/>
      <c r="K8" s="338"/>
      <c r="L8" s="98"/>
      <c r="M8" s="321"/>
      <c r="N8" s="322"/>
      <c r="O8" s="327"/>
      <c r="P8" s="328"/>
      <c r="Q8" s="328"/>
      <c r="R8" s="328"/>
      <c r="S8" s="328"/>
      <c r="T8" s="322"/>
      <c r="U8" s="331"/>
      <c r="V8" s="96"/>
      <c r="W8" s="8"/>
      <c r="X8" s="8"/>
      <c r="Y8" s="8"/>
      <c r="Z8" s="8"/>
    </row>
    <row r="9" spans="1:26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"/>
      <c r="X9" s="1"/>
      <c r="Y9" s="1"/>
      <c r="Z9" s="1"/>
    </row>
    <row r="10" spans="1:26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"/>
      <c r="X10" s="1"/>
      <c r="Y10" s="1"/>
      <c r="Z10" s="1"/>
    </row>
    <row r="11" spans="1:26" ht="19.5" customHeight="1">
      <c r="A11" s="356" t="s">
        <v>105</v>
      </c>
      <c r="B11" s="254"/>
      <c r="C11" s="254"/>
      <c r="D11" s="25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"/>
      <c r="X11" s="1"/>
      <c r="Y11" s="1"/>
      <c r="Z11" s="1"/>
    </row>
    <row r="12" spans="1:26" ht="24.75" customHeight="1">
      <c r="A12" s="357" t="s">
        <v>106</v>
      </c>
      <c r="B12" s="279"/>
      <c r="C12" s="279"/>
      <c r="D12" s="279"/>
      <c r="E12" s="279"/>
      <c r="F12" s="279"/>
      <c r="G12" s="279"/>
      <c r="H12" s="308"/>
      <c r="I12" s="103" t="s">
        <v>107</v>
      </c>
      <c r="J12" s="103" t="s">
        <v>108</v>
      </c>
      <c r="K12" s="103" t="s">
        <v>109</v>
      </c>
      <c r="L12" s="353" t="s">
        <v>110</v>
      </c>
      <c r="M12" s="279"/>
      <c r="N12" s="279"/>
      <c r="O12" s="279"/>
      <c r="P12" s="279"/>
      <c r="Q12" s="279"/>
      <c r="R12" s="279"/>
      <c r="S12" s="279"/>
      <c r="T12" s="279"/>
      <c r="U12" s="306"/>
      <c r="V12" s="19"/>
      <c r="W12" s="1"/>
      <c r="X12" s="1"/>
      <c r="Y12" s="1"/>
      <c r="Z12" s="1"/>
    </row>
    <row r="13" spans="1:26" ht="24.75" customHeight="1">
      <c r="A13" s="354" t="s">
        <v>111</v>
      </c>
      <c r="B13" s="217"/>
      <c r="C13" s="217"/>
      <c r="D13" s="217"/>
      <c r="E13" s="217"/>
      <c r="F13" s="217"/>
      <c r="G13" s="217"/>
      <c r="H13" s="267"/>
      <c r="I13" s="102">
        <f>ЗМІСТ!Q6</f>
        <v>11</v>
      </c>
      <c r="J13" s="102">
        <f>ЗМІСТ!R6</f>
        <v>13</v>
      </c>
      <c r="K13" s="102">
        <v>4</v>
      </c>
      <c r="L13" s="339">
        <f t="shared" ref="L13:L14" si="0">SUM(I13:K13)</f>
        <v>28</v>
      </c>
      <c r="M13" s="217"/>
      <c r="N13" s="217"/>
      <c r="O13" s="217"/>
      <c r="P13" s="217"/>
      <c r="Q13" s="217"/>
      <c r="R13" s="217"/>
      <c r="S13" s="217"/>
      <c r="T13" s="217"/>
      <c r="U13" s="338"/>
      <c r="V13" s="19"/>
      <c r="W13" s="1"/>
      <c r="X13" s="1"/>
      <c r="Y13" s="1"/>
      <c r="Z13" s="1"/>
    </row>
    <row r="14" spans="1:26" ht="24.75" customHeight="1">
      <c r="A14" s="354" t="s">
        <v>112</v>
      </c>
      <c r="B14" s="217"/>
      <c r="C14" s="217"/>
      <c r="D14" s="217"/>
      <c r="E14" s="217"/>
      <c r="F14" s="217"/>
      <c r="G14" s="217"/>
      <c r="H14" s="267"/>
      <c r="I14" s="102">
        <f>I13-ROUNDDOWN(SUM(ЗМІСТ!Q26:Q28)/1.5,0)</f>
        <v>11</v>
      </c>
      <c r="J14" s="102">
        <f>J13-ROUNDDOWN(SUM(ЗМІСТ!R26:R28)/1.5,0)</f>
        <v>9</v>
      </c>
      <c r="K14" s="102">
        <v>4</v>
      </c>
      <c r="L14" s="339">
        <f t="shared" si="0"/>
        <v>24</v>
      </c>
      <c r="M14" s="217"/>
      <c r="N14" s="217"/>
      <c r="O14" s="217"/>
      <c r="P14" s="217"/>
      <c r="Q14" s="217"/>
      <c r="R14" s="217"/>
      <c r="S14" s="217"/>
      <c r="T14" s="217"/>
      <c r="U14" s="338"/>
      <c r="V14" s="19"/>
      <c r="W14" s="1"/>
      <c r="X14" s="1"/>
      <c r="Y14" s="1"/>
      <c r="Z14" s="1"/>
    </row>
    <row r="15" spans="1:26" ht="24.75" customHeight="1">
      <c r="A15" s="354" t="s">
        <v>113</v>
      </c>
      <c r="B15" s="217"/>
      <c r="C15" s="217"/>
      <c r="D15" s="217"/>
      <c r="E15" s="217"/>
      <c r="F15" s="217"/>
      <c r="G15" s="217"/>
      <c r="H15" s="267"/>
      <c r="I15" s="101">
        <f>SUM(ЗМІСТ!L15,ЗМІСТ!L20,ЗМІСТ!L28,ЗМІСТ!L38,ЗМІСТ!L40)</f>
        <v>300</v>
      </c>
      <c r="J15" s="101">
        <f>SUM(30,ЗМІСТ!L19,ЗМІСТ!L21,ЗМІСТ!L22,ЗМІСТ!L26,ЗМІСТ!L37,ЗМІСТ!L39)</f>
        <v>190</v>
      </c>
      <c r="K15" s="101">
        <f>SUM(ЗМІСТ!L27,ЗМІСТ!L18)</f>
        <v>50</v>
      </c>
      <c r="L15" s="339">
        <f t="shared" ref="L15:L16" si="1">SUM(I15:K15)</f>
        <v>540</v>
      </c>
      <c r="M15" s="217"/>
      <c r="N15" s="217"/>
      <c r="O15" s="217"/>
      <c r="P15" s="217"/>
      <c r="Q15" s="217"/>
      <c r="R15" s="217"/>
      <c r="S15" s="217"/>
      <c r="T15" s="217"/>
      <c r="U15" s="338"/>
      <c r="V15" s="19"/>
      <c r="W15" s="1"/>
      <c r="X15" s="1"/>
      <c r="Y15" s="1"/>
      <c r="Z15" s="1"/>
    </row>
    <row r="16" spans="1:26" ht="24.75" customHeight="1">
      <c r="A16" s="354" t="s">
        <v>114</v>
      </c>
      <c r="B16" s="217"/>
      <c r="C16" s="217"/>
      <c r="D16" s="217"/>
      <c r="E16" s="217"/>
      <c r="F16" s="217"/>
      <c r="G16" s="217"/>
      <c r="H16" s="267"/>
      <c r="I16" s="104">
        <f t="shared" ref="I16:K16" si="2">I15/I13</f>
        <v>27.272727272727273</v>
      </c>
      <c r="J16" s="104">
        <f t="shared" si="2"/>
        <v>14.615384615384615</v>
      </c>
      <c r="K16" s="104">
        <f t="shared" si="2"/>
        <v>12.5</v>
      </c>
      <c r="L16" s="339">
        <f t="shared" si="1"/>
        <v>54.388111888111887</v>
      </c>
      <c r="M16" s="217"/>
      <c r="N16" s="217"/>
      <c r="O16" s="217"/>
      <c r="P16" s="217"/>
      <c r="Q16" s="217"/>
      <c r="R16" s="217"/>
      <c r="S16" s="217"/>
      <c r="T16" s="217"/>
      <c r="U16" s="338"/>
      <c r="V16" s="19"/>
      <c r="W16" s="1"/>
      <c r="X16" s="1"/>
      <c r="Y16" s="1"/>
      <c r="Z16" s="1"/>
    </row>
    <row r="17" spans="1:26" ht="24.75" customHeight="1">
      <c r="A17" s="355" t="s">
        <v>115</v>
      </c>
      <c r="B17" s="217"/>
      <c r="C17" s="217"/>
      <c r="D17" s="217"/>
      <c r="E17" s="217"/>
      <c r="F17" s="217"/>
      <c r="G17" s="217"/>
      <c r="H17" s="267"/>
      <c r="I17" s="101">
        <f>ЗМІСТ!Q43</f>
        <v>30</v>
      </c>
      <c r="J17" s="101">
        <f>ЗМІСТ!R43</f>
        <v>30</v>
      </c>
      <c r="K17" s="101">
        <f>ЗМІСТ!S43</f>
        <v>30</v>
      </c>
      <c r="L17" s="339">
        <f t="shared" ref="L17:L21" si="3">SUM(I17:K17)</f>
        <v>90</v>
      </c>
      <c r="M17" s="217"/>
      <c r="N17" s="217"/>
      <c r="O17" s="217"/>
      <c r="P17" s="217"/>
      <c r="Q17" s="217"/>
      <c r="R17" s="217"/>
      <c r="S17" s="217"/>
      <c r="T17" s="217"/>
      <c r="U17" s="338"/>
      <c r="V17" s="19"/>
      <c r="W17" s="1"/>
      <c r="X17" s="1"/>
      <c r="Y17" s="1"/>
      <c r="Z17" s="1"/>
    </row>
    <row r="18" spans="1:26" ht="24.75" customHeight="1">
      <c r="A18" s="354" t="s">
        <v>116</v>
      </c>
      <c r="B18" s="217"/>
      <c r="C18" s="217"/>
      <c r="D18" s="217"/>
      <c r="E18" s="217"/>
      <c r="F18" s="217"/>
      <c r="G18" s="217"/>
      <c r="H18" s="267"/>
      <c r="I18" s="105">
        <f>ЗМІСТ!Q45</f>
        <v>1</v>
      </c>
      <c r="J18" s="105">
        <f>ЗМІСТ!R45</f>
        <v>1</v>
      </c>
      <c r="K18" s="105">
        <f>ЗМІСТ!S45</f>
        <v>1</v>
      </c>
      <c r="L18" s="339">
        <f t="shared" si="3"/>
        <v>3</v>
      </c>
      <c r="M18" s="217"/>
      <c r="N18" s="217"/>
      <c r="O18" s="217"/>
      <c r="P18" s="217"/>
      <c r="Q18" s="217"/>
      <c r="R18" s="217"/>
      <c r="S18" s="217"/>
      <c r="T18" s="217"/>
      <c r="U18" s="338"/>
      <c r="V18" s="19"/>
      <c r="W18" s="1"/>
      <c r="X18" s="1"/>
      <c r="Y18" s="1"/>
      <c r="Z18" s="1"/>
    </row>
    <row r="19" spans="1:26" ht="24.75" customHeight="1">
      <c r="A19" s="354" t="s">
        <v>128</v>
      </c>
      <c r="B19" s="217"/>
      <c r="C19" s="217"/>
      <c r="D19" s="217"/>
      <c r="E19" s="217"/>
      <c r="F19" s="217"/>
      <c r="G19" s="217"/>
      <c r="H19" s="267"/>
      <c r="I19" s="105">
        <f>ЗМІСТ!Q46</f>
        <v>4</v>
      </c>
      <c r="J19" s="105">
        <f>ЗМІСТ!R46</f>
        <v>4</v>
      </c>
      <c r="K19" s="105">
        <f>ЗМІСТ!S46</f>
        <v>2</v>
      </c>
      <c r="L19" s="339">
        <f t="shared" si="3"/>
        <v>10</v>
      </c>
      <c r="M19" s="217"/>
      <c r="N19" s="217"/>
      <c r="O19" s="217"/>
      <c r="P19" s="217"/>
      <c r="Q19" s="217"/>
      <c r="R19" s="217"/>
      <c r="S19" s="217"/>
      <c r="T19" s="217"/>
      <c r="U19" s="338"/>
      <c r="V19" s="19"/>
      <c r="W19" s="1"/>
      <c r="X19" s="1"/>
      <c r="Y19" s="1"/>
      <c r="Z19" s="1"/>
    </row>
    <row r="20" spans="1:26" ht="24.75" customHeight="1">
      <c r="A20" s="354" t="s">
        <v>117</v>
      </c>
      <c r="B20" s="217"/>
      <c r="C20" s="217"/>
      <c r="D20" s="217"/>
      <c r="E20" s="217"/>
      <c r="F20" s="217"/>
      <c r="G20" s="217"/>
      <c r="H20" s="267"/>
      <c r="I20" s="106">
        <f>ЗМІСТ!Q47</f>
        <v>1</v>
      </c>
      <c r="J20" s="106">
        <f>ЗМІСТ!R47</f>
        <v>0</v>
      </c>
      <c r="K20" s="106">
        <f>ЗМІСТ!S47</f>
        <v>0</v>
      </c>
      <c r="L20" s="339">
        <f t="shared" si="3"/>
        <v>1</v>
      </c>
      <c r="M20" s="217"/>
      <c r="N20" s="217"/>
      <c r="O20" s="217"/>
      <c r="P20" s="217"/>
      <c r="Q20" s="217"/>
      <c r="R20" s="217"/>
      <c r="S20" s="217"/>
      <c r="T20" s="217"/>
      <c r="U20" s="338"/>
      <c r="V20" s="19"/>
      <c r="W20" s="1"/>
      <c r="X20" s="1"/>
      <c r="Y20" s="1"/>
      <c r="Z20" s="1"/>
    </row>
    <row r="21" spans="1:26" ht="24.75" customHeight="1">
      <c r="A21" s="363"/>
      <c r="B21" s="261"/>
      <c r="C21" s="261"/>
      <c r="D21" s="261"/>
      <c r="E21" s="261"/>
      <c r="F21" s="261"/>
      <c r="G21" s="261"/>
      <c r="H21" s="262"/>
      <c r="I21" s="107">
        <f>ЗМІСТ!Q48</f>
        <v>0</v>
      </c>
      <c r="J21" s="107">
        <f>ЗМІСТ!R48</f>
        <v>0</v>
      </c>
      <c r="K21" s="107">
        <f>ЗМІСТ!S48</f>
        <v>0</v>
      </c>
      <c r="L21" s="362">
        <f t="shared" si="3"/>
        <v>0</v>
      </c>
      <c r="M21" s="261"/>
      <c r="N21" s="261"/>
      <c r="O21" s="261"/>
      <c r="P21" s="261"/>
      <c r="Q21" s="261"/>
      <c r="R21" s="261"/>
      <c r="S21" s="261"/>
      <c r="T21" s="261"/>
      <c r="U21" s="259"/>
      <c r="V21" s="19"/>
      <c r="W21" s="1"/>
      <c r="X21" s="1"/>
      <c r="Y21" s="1"/>
      <c r="Z21" s="1"/>
    </row>
    <row r="22" spans="1:26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"/>
      <c r="X22" s="1"/>
      <c r="Y22" s="1"/>
      <c r="Z22" s="1"/>
    </row>
    <row r="23" spans="1:26" ht="1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"/>
      <c r="X23" s="1"/>
      <c r="Y23" s="1"/>
      <c r="Z23" s="1"/>
    </row>
    <row r="24" spans="1:26" ht="48" customHeight="1">
      <c r="A24" s="358" t="s">
        <v>154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60"/>
      <c r="V24" s="96"/>
      <c r="W24" s="8"/>
      <c r="X24" s="8"/>
      <c r="Y24" s="8"/>
      <c r="Z24" s="8"/>
    </row>
    <row r="25" spans="1:26" ht="17.25" customHeight="1">
      <c r="A25" s="108"/>
      <c r="B25" s="109"/>
      <c r="C25" s="110"/>
      <c r="D25" s="111"/>
      <c r="E25" s="112"/>
      <c r="F25" s="112"/>
      <c r="G25" s="112"/>
      <c r="H25" s="113"/>
      <c r="I25" s="114"/>
      <c r="J25" s="114"/>
      <c r="K25" s="112"/>
      <c r="L25" s="112"/>
      <c r="M25" s="112"/>
      <c r="N25" s="112"/>
      <c r="O25" s="112"/>
      <c r="P25" s="112"/>
      <c r="Q25" s="114"/>
      <c r="R25" s="114"/>
      <c r="S25" s="114"/>
      <c r="T25" s="114"/>
      <c r="U25" s="114"/>
      <c r="V25" s="115"/>
      <c r="W25" s="9"/>
      <c r="X25" s="9"/>
      <c r="Y25" s="9"/>
      <c r="Z25" s="9"/>
    </row>
    <row r="26" spans="1:26" ht="18" customHeight="1">
      <c r="A26" s="116" t="s">
        <v>118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361" t="s">
        <v>119</v>
      </c>
      <c r="N26" s="359"/>
      <c r="O26" s="359"/>
      <c r="P26" s="359"/>
      <c r="Q26" s="359"/>
      <c r="R26" s="359"/>
      <c r="S26" s="359"/>
      <c r="T26" s="359"/>
      <c r="U26" s="360"/>
      <c r="V26" s="118"/>
      <c r="W26" s="10"/>
      <c r="X26" s="10"/>
      <c r="Y26" s="10"/>
      <c r="Z26" s="10"/>
    </row>
    <row r="27" spans="1:26" ht="24.75" customHeight="1">
      <c r="A27" s="117" t="s">
        <v>120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361" t="s">
        <v>121</v>
      </c>
      <c r="N27" s="359"/>
      <c r="O27" s="359"/>
      <c r="P27" s="359"/>
      <c r="Q27" s="359"/>
      <c r="R27" s="359"/>
      <c r="S27" s="359"/>
      <c r="T27" s="359"/>
      <c r="U27" s="360"/>
      <c r="V27" s="118"/>
      <c r="W27" s="10"/>
      <c r="X27" s="10"/>
      <c r="Y27" s="10"/>
      <c r="Z27" s="10"/>
    </row>
    <row r="28" spans="1:26" ht="19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8"/>
      <c r="W28" s="10"/>
      <c r="X28" s="10"/>
      <c r="Y28" s="10"/>
      <c r="Z28" s="10"/>
    </row>
    <row r="29" spans="1:26" ht="19.5" customHeight="1">
      <c r="A29" s="117" t="s">
        <v>122</v>
      </c>
      <c r="B29" s="117"/>
      <c r="C29" s="117"/>
      <c r="D29" s="117"/>
      <c r="E29" s="119"/>
      <c r="F29" s="120"/>
      <c r="G29" s="120"/>
      <c r="H29" s="121"/>
      <c r="I29" s="121"/>
      <c r="J29" s="121"/>
      <c r="K29" s="121"/>
      <c r="L29" s="121"/>
      <c r="M29" s="361" t="s">
        <v>123</v>
      </c>
      <c r="N29" s="359"/>
      <c r="O29" s="359"/>
      <c r="P29" s="359"/>
      <c r="Q29" s="359"/>
      <c r="R29" s="359"/>
      <c r="S29" s="359"/>
      <c r="T29" s="359"/>
      <c r="U29" s="360"/>
      <c r="V29" s="118"/>
      <c r="W29" s="10"/>
      <c r="X29" s="10"/>
      <c r="Y29" s="10"/>
      <c r="Z29" s="10"/>
    </row>
    <row r="30" spans="1:26" ht="24.75" customHeight="1">
      <c r="A30" s="117"/>
      <c r="B30" s="117"/>
      <c r="C30" s="122"/>
      <c r="D30" s="122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0"/>
      <c r="X30" s="10"/>
      <c r="Y30" s="10"/>
      <c r="Z30" s="10"/>
    </row>
    <row r="31" spans="1:26" ht="19.5" customHeight="1">
      <c r="A31" s="117" t="s">
        <v>124</v>
      </c>
      <c r="B31" s="117"/>
      <c r="C31" s="117"/>
      <c r="D31" s="117"/>
      <c r="E31" s="117"/>
      <c r="F31" s="120"/>
      <c r="G31" s="120"/>
      <c r="H31" s="121" t="s">
        <v>151</v>
      </c>
      <c r="I31" s="121"/>
      <c r="J31" s="121"/>
      <c r="K31" s="121"/>
      <c r="L31" s="117" t="s">
        <v>125</v>
      </c>
      <c r="M31" s="117"/>
      <c r="N31" s="117"/>
      <c r="O31" s="117"/>
      <c r="P31" s="117"/>
      <c r="Q31" s="117"/>
      <c r="R31" s="117"/>
      <c r="S31" s="123"/>
      <c r="T31" s="124" t="s">
        <v>136</v>
      </c>
      <c r="U31" s="117"/>
      <c r="V31" s="118"/>
      <c r="W31" s="10"/>
      <c r="X31" s="10"/>
      <c r="Y31" s="10"/>
      <c r="Z31" s="10"/>
    </row>
    <row r="32" spans="1:26" ht="12.7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9"/>
      <c r="W32" s="1"/>
      <c r="X32" s="1"/>
      <c r="Y32" s="1"/>
      <c r="Z32" s="1"/>
    </row>
    <row r="33" spans="1:26" ht="18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17"/>
      <c r="M33" s="125"/>
      <c r="N33" s="125"/>
      <c r="O33" s="125"/>
      <c r="P33" s="125"/>
      <c r="Q33" s="124"/>
      <c r="R33" s="124"/>
      <c r="S33" s="125"/>
      <c r="U33" s="124"/>
      <c r="V33" s="19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45">
    <mergeCell ref="A24:U24"/>
    <mergeCell ref="M26:U26"/>
    <mergeCell ref="M27:U27"/>
    <mergeCell ref="M29:U29"/>
    <mergeCell ref="L15:U15"/>
    <mergeCell ref="L16:U16"/>
    <mergeCell ref="L17:U17"/>
    <mergeCell ref="L18:U18"/>
    <mergeCell ref="L19:U19"/>
    <mergeCell ref="L20:U20"/>
    <mergeCell ref="L21:U21"/>
    <mergeCell ref="A20:H20"/>
    <mergeCell ref="A21:H21"/>
    <mergeCell ref="A18:H18"/>
    <mergeCell ref="A19:H19"/>
    <mergeCell ref="A15:H15"/>
    <mergeCell ref="A16:H16"/>
    <mergeCell ref="A17:H17"/>
    <mergeCell ref="A11:D11"/>
    <mergeCell ref="A14:H14"/>
    <mergeCell ref="A12:H12"/>
    <mergeCell ref="A13:H13"/>
    <mergeCell ref="L13:U13"/>
    <mergeCell ref="L14:U14"/>
    <mergeCell ref="A2:C2"/>
    <mergeCell ref="M2:P2"/>
    <mergeCell ref="A3:A5"/>
    <mergeCell ref="B3:G5"/>
    <mergeCell ref="H3:H5"/>
    <mergeCell ref="I3:K3"/>
    <mergeCell ref="M3:N5"/>
    <mergeCell ref="B6:G6"/>
    <mergeCell ref="J6:K6"/>
    <mergeCell ref="B7:G7"/>
    <mergeCell ref="B8:G8"/>
    <mergeCell ref="O3:T5"/>
    <mergeCell ref="U3:U5"/>
    <mergeCell ref="L12:U12"/>
    <mergeCell ref="M6:N8"/>
    <mergeCell ref="O6:T8"/>
    <mergeCell ref="U6:U8"/>
    <mergeCell ref="I4:I5"/>
    <mergeCell ref="J4:K5"/>
    <mergeCell ref="J7:K7"/>
    <mergeCell ref="J8:K8"/>
  </mergeCells>
  <pageMargins left="0.70866141732283472" right="0.70866141732283472" top="1.9685039370078741" bottom="0.74803149606299213" header="0" footer="0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ГРАФІК</vt:lpstr>
      <vt:lpstr>ЗМІСТ</vt:lpstr>
      <vt:lpstr>3 частина</vt:lpstr>
      <vt:lpstr>ЗМІСТ!Z_791DB74A_D72A_4A24_8E5B_5C9CCB5308F6_.wvu.PrintArea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Sunny</cp:lastModifiedBy>
  <cp:lastPrinted>2022-06-02T11:30:26Z</cp:lastPrinted>
  <dcterms:created xsi:type="dcterms:W3CDTF">2003-11-28T18:06:16Z</dcterms:created>
  <dcterms:modified xsi:type="dcterms:W3CDTF">2022-08-31T17:04:12Z</dcterms:modified>
</cp:coreProperties>
</file>