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1"/>
  </bookViews>
  <sheets>
    <sheet name="ГРАФІК" sheetId="1" r:id="rId1"/>
    <sheet name="ЗМІСТ" sheetId="2" r:id="rId2"/>
    <sheet name="3 частина" sheetId="3" r:id="rId3"/>
    <sheet name="Перевірка" sheetId="4" r:id="rId4"/>
  </sheets>
  <externalReferences>
    <externalReference r:id="rId7"/>
  </externalReferences>
  <definedNames>
    <definedName name="Z_791DB74A_D72A_4A24_8E5B_5C9CCB5308F6_.wvu.PrintArea" localSheetId="1" hidden="1">'ЗМІСТ'!$A$1:$V$70</definedName>
    <definedName name="А">#REF!</definedName>
    <definedName name="А1">#REF!</definedName>
    <definedName name="Графік_бак">#REF!</definedName>
    <definedName name="графік1">#REF!</definedName>
    <definedName name="_xlnm.Print_Area" localSheetId="1">'ЗМІСТ'!$A$1:$V$71</definedName>
    <definedName name="с22" localSheetId="1">#REF!</definedName>
    <definedName name="с22">#REF!</definedName>
    <definedName name="с222" localSheetId="1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<sst xmlns="http://schemas.openxmlformats.org/spreadsheetml/2006/main" count="296" uniqueCount="220">
  <si>
    <t>Всього</t>
  </si>
  <si>
    <t>Екзамени</t>
  </si>
  <si>
    <t>Заліки</t>
  </si>
  <si>
    <t>Курсові роботи</t>
  </si>
  <si>
    <t>Лекції</t>
  </si>
  <si>
    <t>Годин вивчення</t>
  </si>
  <si>
    <t>з них</t>
  </si>
  <si>
    <t>Розподіл по курсах і семестрах</t>
  </si>
  <si>
    <t>1 курс</t>
  </si>
  <si>
    <t>2 курс</t>
  </si>
  <si>
    <t>3 курс</t>
  </si>
  <si>
    <t>Практичні, семінарські</t>
  </si>
  <si>
    <t>Загальний обсяг годин</t>
  </si>
  <si>
    <t>У кредитах ECTS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</si>
  <si>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</si>
  <si>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</si>
  <si>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</si>
  <si>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</si>
  <si>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</si>
  <si>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</si>
  <si>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</si>
  <si>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</si>
  <si>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</si>
  <si>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</si>
  <si>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</si>
  <si>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</si>
  <si>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</si>
  <si>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</si>
  <si>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</si>
  <si>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</si>
  <si>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</si>
  <si>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</si>
  <si>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Підсумкові атестації</t>
  </si>
  <si>
    <t>Канікули</t>
  </si>
  <si>
    <t>І</t>
  </si>
  <si>
    <t>ІІІ</t>
  </si>
  <si>
    <t>С</t>
  </si>
  <si>
    <t>К</t>
  </si>
  <si>
    <t>Н</t>
  </si>
  <si>
    <t>П</t>
  </si>
  <si>
    <t>А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</si>
  <si>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</si>
  <si>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</si>
  <si>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</si>
  <si>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</si>
  <si>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</si>
  <si>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</si>
  <si>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</si>
  <si>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</si>
  <si>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</si>
  <si>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</si>
  <si>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</si>
  <si>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</si>
  <si>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</si>
  <si>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</si>
  <si>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</si>
  <si>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</si>
  <si>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</si>
  <si>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</si>
  <si>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</si>
  <si>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</si>
  <si>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</si>
  <si>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</si>
  <si>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</si>
  <si>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</si>
  <si>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</si>
  <si>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курсових робіт</t>
  </si>
  <si>
    <t>"Погоджено"</t>
  </si>
  <si>
    <t>Д</t>
  </si>
  <si>
    <t>Екзаменаційні сесії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</si>
  <si>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</si>
  <si>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</si>
  <si>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</si>
  <si>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</si>
  <si>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</si>
  <si>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</si>
  <si>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</si>
  <si>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</si>
  <si>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</si>
  <si>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</si>
  <si>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</si>
  <si>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</si>
  <si>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</si>
  <si>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Освітня програма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</si>
  <si>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</si>
  <si>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</si>
  <si>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</si>
  <si>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</si>
  <si>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Дипломні (кваліфік.) роботи</t>
  </si>
  <si>
    <t>Кількість</t>
  </si>
  <si>
    <t>Заліків</t>
  </si>
  <si>
    <t>Курсових робіт</t>
  </si>
  <si>
    <t>Практик</t>
  </si>
  <si>
    <t>Екзаменів</t>
  </si>
  <si>
    <t>РАЗОМ</t>
  </si>
  <si>
    <t>Кількість тижнів у семестрі</t>
  </si>
  <si>
    <t>Кількість заліків</t>
  </si>
  <si>
    <t>"____" _______________ 20___ р. ______________________</t>
  </si>
  <si>
    <t>Дисциплін</t>
  </si>
  <si>
    <t>Кількість практик</t>
  </si>
  <si>
    <t>повна загальна середня</t>
  </si>
  <si>
    <t>денна</t>
  </si>
  <si>
    <t>навчально-методичною радою МНУ ім. В.О.Сухомлинського</t>
  </si>
  <si>
    <t>перший (бакалаврський)</t>
  </si>
  <si>
    <t>Шифр</t>
  </si>
  <si>
    <t>ОСВІТНІ КОМПОНЕНТИ</t>
  </si>
  <si>
    <t>Семестровий контроль</t>
  </si>
  <si>
    <t>I. ОБОВЯЗКОВА ЧАСТИНА</t>
  </si>
  <si>
    <t>Всього за цикл 1.1.</t>
  </si>
  <si>
    <t>Всього за цикл 1.2.</t>
  </si>
  <si>
    <t>Всього за цикл 1.3.</t>
  </si>
  <si>
    <t>1.4. ПРАКТИЧНА ПІДГОТОВКА</t>
  </si>
  <si>
    <t>1.3.  КУРСОВІ РОБОТИ</t>
  </si>
  <si>
    <t>Всього за цикл 1.4.</t>
  </si>
  <si>
    <t>ВСЬОГО ЗА ЧАСТИНОЮ 1</t>
  </si>
  <si>
    <t>2. ВИБІРКОВА ЧАСТИНА</t>
  </si>
  <si>
    <t>2.1. НАВЧАЛЬНІ ДИСЦИПЛІНИ ЗАГАЛЬНОЇ ПІДГОТОВКИ</t>
  </si>
  <si>
    <t>Всього за цикл 2.1.</t>
  </si>
  <si>
    <t>2.2. НАВЧАЛЬНІ ДИСЦИПЛІНИ СПЕЦІАЛЬНОЇ (ФАХОВОЇ) ПІДГОТОВКИ</t>
  </si>
  <si>
    <t>Всього за цикл 2.2.</t>
  </si>
  <si>
    <t>ВСЬОГО ЗА ЧАСТИНОЮ 2</t>
  </si>
  <si>
    <t>ВСЬОГО ЗА ОСВІТНЬОЮ ПРОГРАМОЮ</t>
  </si>
  <si>
    <t>1.1. НАВЧАЛЬНІ ДИСЦИПЛІНИ ЗАГАЛЬНОЇ ПІДГОТОВКИ</t>
  </si>
  <si>
    <t>1.2. НАВЧАЛЬНІ ДИСЦИПЛІНИ СПЕЦІАЛЬНОЇ (ФАХОВОЇ) ПІДГОТОВКИ</t>
  </si>
  <si>
    <t>ПА 01</t>
  </si>
  <si>
    <t>Вибіркова дисципліна 1.4.</t>
  </si>
  <si>
    <t>Вибіркова дисципліна 1.5.</t>
  </si>
  <si>
    <t>Вибіркова дисципліна 1.6.</t>
  </si>
  <si>
    <t>ІV. Практична підготовка</t>
  </si>
  <si>
    <t>V. Підсумкова атестація</t>
  </si>
  <si>
    <t>Кількість тижнів аудиторних занять у семестрі</t>
  </si>
  <si>
    <t>Перевірка на кількість освітніх компонентів в семестрі</t>
  </si>
  <si>
    <t>ІІІ. План навчального процесу</t>
  </si>
  <si>
    <t>Предметна спеціальність 
(спеціалізація)</t>
  </si>
  <si>
    <t>Кваліфікація</t>
  </si>
  <si>
    <t>ОК. 04</t>
  </si>
  <si>
    <t>ОК. 05</t>
  </si>
  <si>
    <t>ОК. 06</t>
  </si>
  <si>
    <t>ОК. 07</t>
  </si>
  <si>
    <t>ОК. 08</t>
  </si>
  <si>
    <t>ОК. 11</t>
  </si>
  <si>
    <t>ОК. 12</t>
  </si>
  <si>
    <t>ОК. 13</t>
  </si>
  <si>
    <t>ОК. 14</t>
  </si>
  <si>
    <t>ОК. 15</t>
  </si>
  <si>
    <t>ОК. 16</t>
  </si>
  <si>
    <t>ОК. 17</t>
  </si>
  <si>
    <t>ОК. 18</t>
  </si>
  <si>
    <t>ОК. 19</t>
  </si>
  <si>
    <t>ОК. 20</t>
  </si>
  <si>
    <t>ОК. 21</t>
  </si>
  <si>
    <t>ОК. 22</t>
  </si>
  <si>
    <t>ОК. 23</t>
  </si>
  <si>
    <t>ОК. 24</t>
  </si>
  <si>
    <t>ВБ. 1.1</t>
  </si>
  <si>
    <t>ВБ. 1.2</t>
  </si>
  <si>
    <t>ВБ. 1.3</t>
  </si>
  <si>
    <t>ВБ. 2.1</t>
  </si>
  <si>
    <t>ВБ. 2.2</t>
  </si>
  <si>
    <t>ВБ. 2.3</t>
  </si>
  <si>
    <t>ВБ. 2.4</t>
  </si>
  <si>
    <t>ВБ. 2.5</t>
  </si>
  <si>
    <t>ВБ. 2.6</t>
  </si>
  <si>
    <t>07 Управління та адміністрування</t>
  </si>
  <si>
    <t>Фінанси, банківська справа та страхування</t>
  </si>
  <si>
    <t>Філософія</t>
  </si>
  <si>
    <t>Навчальна практика (СОСЕІ: система обробки соціальної і економічної інформації)</t>
  </si>
  <si>
    <t>Виробнича практика у фінансово-кредитних установах</t>
  </si>
  <si>
    <t>Виробнича практика з фінансів підприємств та оподаткування</t>
  </si>
  <si>
    <t>Менеджмент</t>
  </si>
  <si>
    <t>Гроші та кредит</t>
  </si>
  <si>
    <t>Страхування</t>
  </si>
  <si>
    <t>Фінанси</t>
  </si>
  <si>
    <t>Інвестування</t>
  </si>
  <si>
    <t>Фінанси підприємств</t>
  </si>
  <si>
    <t>Фінансовий аналіз</t>
  </si>
  <si>
    <t>Податкова система</t>
  </si>
  <si>
    <t>Бюджетна система</t>
  </si>
  <si>
    <t>Іноземна мова за професійним спрямуванням</t>
  </si>
  <si>
    <t>Фінансова діяльність субєктів господарювання</t>
  </si>
  <si>
    <t>Курсова робота з дисципліни "Фінансовий аналіз"</t>
  </si>
  <si>
    <t>Вибіркова дисципліна 2.1.</t>
  </si>
  <si>
    <t>Вибіркова дисципліна 2.2.</t>
  </si>
  <si>
    <t>Вибіркова дисципліна 2.3.</t>
  </si>
  <si>
    <t>Вибіркова дисципліна 2.4.</t>
  </si>
  <si>
    <t>Вибіркова дисципліна 2.5.</t>
  </si>
  <si>
    <t>Вибіркова дисципліна 2.6.</t>
  </si>
  <si>
    <t>+</t>
  </si>
  <si>
    <t>Кваліфікаційний іспит</t>
  </si>
  <si>
    <t>Оздоровчі технології</t>
  </si>
  <si>
    <t>Банківська система</t>
  </si>
  <si>
    <t>Курсова робота з дисципліни "Банківська система"</t>
  </si>
  <si>
    <t>Політична економія</t>
  </si>
  <si>
    <t xml:space="preserve">Вибіркова дисципліна 2.1. Бухгалтерський облік </t>
  </si>
  <si>
    <t>Вибіркова дисципліна 2.6. Фінансова санація та банкрутство</t>
  </si>
  <si>
    <t>Вибіркова дисципліна 2.4. Статистичне моделювання та прогнозування</t>
  </si>
  <si>
    <t>Підсумкова аттестація</t>
  </si>
  <si>
    <t>Кредити</t>
  </si>
  <si>
    <t>Протокол № ____ від "__ " _______ 20__ року</t>
  </si>
  <si>
    <t>Вибіркова дисципліна 2.3. Фінансовий облік</t>
  </si>
  <si>
    <t xml:space="preserve"> </t>
  </si>
  <si>
    <t>Вибіркова дисципліна 2.2. Інноваційне підприємництво та управління стартапами</t>
  </si>
  <si>
    <t>Вибіркова дисципліна 2.5. Проектний аналіз</t>
  </si>
  <si>
    <t>Трудове право і підприємницька діяльність</t>
  </si>
  <si>
    <t>Іноземна мова</t>
  </si>
  <si>
    <t>Керівник проектної групи (гарант ОП)                                  Рудь І.Ю.</t>
  </si>
  <si>
    <t>Затверджено на засіданні вченої ради природничого факультету</t>
  </si>
  <si>
    <t>Декан факультету                                                                       Курчатова А.В.</t>
  </si>
  <si>
    <t>Проректор   ______________________</t>
  </si>
  <si>
    <t>Фондовий ринок</t>
  </si>
  <si>
    <t xml:space="preserve">бакалавр фінансів, банківської справи та страхування </t>
  </si>
  <si>
    <t>072 Фінанси, банківська справа,страхування та фондовий ринок</t>
  </si>
  <si>
    <t>2 р. 10 міс.</t>
  </si>
  <si>
    <t>ОК. 01</t>
  </si>
  <si>
    <t>ОК. 02</t>
  </si>
  <si>
    <t>ОК. 03</t>
  </si>
  <si>
    <t>ОК. 09</t>
  </si>
  <si>
    <t>ОК. 10</t>
  </si>
  <si>
    <t>Маркетинг у банках (Marketing in Banks)</t>
  </si>
  <si>
    <t>Навчальний план складено у відповідності до Стандарту вищої освіти за спеціальністю 072 "Фінанси, банківська справа, страхування та фондовий ринок" галузі знань 07 "Управління та адміністрування" для підготовки здобувачів першого (бакалаврського) рівня вищої освіти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</si>
</sst>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"/>
    <numFmt numFmtId="197" formatCode="0.000"/>
    <numFmt numFmtId="198" formatCode="#,##0_р_."/>
    <numFmt numFmtId="199" formatCode="[$-FC19]dd\ mmmm\ yyyy\ &quot;г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6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sz val="14"/>
      <name val="Arial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0"/>
      <name val="Times New Roman"/>
      <family val="1"/>
    </font>
    <font>
      <b/>
      <sz val="16"/>
      <color indexed="8"/>
      <name val="Times New Roman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C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53" fillId="20" borderId="2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21" borderId="3" applyNumberFormat="0" applyAlignment="0" applyProtection="0"/>
    <xf numFmtId="0" fontId="10" fillId="21" borderId="1" applyNumberForma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12" fillId="22" borderId="9" applyNumberFormat="0" applyAlignment="0" applyProtection="0"/>
    <xf numFmtId="0" fontId="57" fillId="23" borderId="10" applyNumberFormat="0" applyAlignment="0" applyProtection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5" borderId="11" applyNumberFormat="0" applyFont="0" applyAlignment="0" applyProtection="0"/>
    <xf numFmtId="9" fontId="0" fillId="0" borderId="0" applyFont="0" applyFill="0" applyBorder="0" applyAlignment="0" applyProtection="0"/>
    <xf numFmtId="0" fontId="60" fillId="0" borderId="12" applyNumberFormat="0" applyFill="0" applyAlignment="0" applyProtection="0"/>
    <xf numFmtId="0" fontId="14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27" borderId="0" applyNumberFormat="0" applyBorder="0" applyAlignment="0" applyProtection="0"/>
  </cellStyleXfs>
  <cellXfs count="435">
    <xf numFmtId="0" fontId="0" fillId="0" borderId="0" xfId="0" applyAlignment="1">
      <alignment/>
    </xf>
    <xf numFmtId="0" fontId="35" fillId="28" borderId="13" xfId="0" applyFont="1" applyFill="1" applyBorder="1" applyAlignment="1" applyProtection="1">
      <alignment horizontal="center" vertical="center"/>
      <protection/>
    </xf>
    <xf numFmtId="1" fontId="36" fillId="28" borderId="14" xfId="0" applyNumberFormat="1" applyFont="1" applyFill="1" applyBorder="1" applyAlignment="1" applyProtection="1">
      <alignment horizontal="center" vertical="center"/>
      <protection/>
    </xf>
    <xf numFmtId="1" fontId="36" fillId="28" borderId="15" xfId="0" applyNumberFormat="1" applyFont="1" applyFill="1" applyBorder="1" applyAlignment="1" applyProtection="1">
      <alignment horizontal="center" vertical="center"/>
      <protection/>
    </xf>
    <xf numFmtId="1" fontId="36" fillId="28" borderId="13" xfId="0" applyNumberFormat="1" applyFont="1" applyFill="1" applyBorder="1" applyAlignment="1" applyProtection="1">
      <alignment horizontal="center" vertical="center"/>
      <protection/>
    </xf>
    <xf numFmtId="0" fontId="36" fillId="28" borderId="13" xfId="0" applyFont="1" applyFill="1" applyBorder="1" applyAlignment="1" applyProtection="1">
      <alignment horizontal="center" vertical="center"/>
      <protection/>
    </xf>
    <xf numFmtId="1" fontId="36" fillId="28" borderId="16" xfId="0" applyNumberFormat="1" applyFont="1" applyFill="1" applyBorder="1" applyAlignment="1" applyProtection="1">
      <alignment horizontal="center" vertical="center"/>
      <protection/>
    </xf>
    <xf numFmtId="0" fontId="35" fillId="0" borderId="17" xfId="0" applyFont="1" applyFill="1" applyBorder="1" applyAlignment="1" applyProtection="1">
      <alignment horizontal="center" vertical="center"/>
      <protection/>
    </xf>
    <xf numFmtId="1" fontId="36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18" xfId="0" applyFont="1" applyFill="1" applyBorder="1" applyAlignment="1" applyProtection="1">
      <alignment horizontal="center" vertical="center"/>
      <protection/>
    </xf>
    <xf numFmtId="0" fontId="35" fillId="0" borderId="18" xfId="0" applyFont="1" applyBorder="1" applyAlignment="1" applyProtection="1">
      <alignment horizontal="center" vertical="center"/>
      <protection/>
    </xf>
    <xf numFmtId="0" fontId="45" fillId="29" borderId="19" xfId="0" applyFont="1" applyFill="1" applyBorder="1" applyAlignment="1" applyProtection="1">
      <alignment horizontal="left" vertical="center" wrapText="1"/>
      <protection locked="0"/>
    </xf>
    <xf numFmtId="0" fontId="23" fillId="29" borderId="20" xfId="0" applyFont="1" applyFill="1" applyBorder="1" applyAlignment="1" applyProtection="1">
      <alignment horizontal="center" vertical="center"/>
      <protection locked="0"/>
    </xf>
    <xf numFmtId="0" fontId="45" fillId="29" borderId="19" xfId="0" applyFont="1" applyFill="1" applyBorder="1" applyAlignment="1" applyProtection="1">
      <alignment horizontal="left" vertical="center"/>
      <protection locked="0"/>
    </xf>
    <xf numFmtId="0" fontId="23" fillId="29" borderId="21" xfId="0" applyFont="1" applyFill="1" applyBorder="1" applyAlignment="1" applyProtection="1">
      <alignment horizontal="center" vertical="center"/>
      <protection locked="0"/>
    </xf>
    <xf numFmtId="0" fontId="23" fillId="29" borderId="22" xfId="0" applyFont="1" applyFill="1" applyBorder="1" applyAlignment="1" applyProtection="1">
      <alignment horizontal="center" vertical="center"/>
      <protection locked="0"/>
    </xf>
    <xf numFmtId="0" fontId="23" fillId="29" borderId="23" xfId="0" applyFont="1" applyFill="1" applyBorder="1" applyAlignment="1" applyProtection="1">
      <alignment horizontal="center" vertical="center"/>
      <protection locked="0"/>
    </xf>
    <xf numFmtId="0" fontId="23" fillId="29" borderId="24" xfId="0" applyFont="1" applyFill="1" applyBorder="1" applyAlignment="1" applyProtection="1">
      <alignment horizontal="center" vertical="center"/>
      <protection locked="0"/>
    </xf>
    <xf numFmtId="0" fontId="23" fillId="29" borderId="2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8" fillId="0" borderId="26" xfId="65" applyFont="1" applyFill="1" applyBorder="1" applyAlignment="1" applyProtection="1">
      <alignment horizontal="center" vertical="center"/>
      <protection/>
    </xf>
    <xf numFmtId="0" fontId="26" fillId="0" borderId="17" xfId="65" applyFont="1" applyFill="1" applyBorder="1" applyAlignment="1" applyProtection="1">
      <alignment horizontal="center" vertical="center"/>
      <protection/>
    </xf>
    <xf numFmtId="0" fontId="2" fillId="0" borderId="27" xfId="65" applyFont="1" applyFill="1" applyBorder="1" applyAlignment="1" applyProtection="1">
      <alignment horizontal="center" vertical="center"/>
      <protection/>
    </xf>
    <xf numFmtId="0" fontId="2" fillId="0" borderId="28" xfId="65" applyFont="1" applyFill="1" applyBorder="1" applyAlignment="1" applyProtection="1">
      <alignment horizontal="center" vertical="center"/>
      <protection/>
    </xf>
    <xf numFmtId="0" fontId="2" fillId="0" borderId="29" xfId="65" applyFont="1" applyFill="1" applyBorder="1" applyAlignment="1" applyProtection="1">
      <alignment horizontal="center" vertical="center"/>
      <protection/>
    </xf>
    <xf numFmtId="0" fontId="28" fillId="0" borderId="30" xfId="65" applyFont="1" applyFill="1" applyBorder="1" applyAlignment="1" applyProtection="1">
      <alignment horizontal="center" vertical="center"/>
      <protection/>
    </xf>
    <xf numFmtId="0" fontId="2" fillId="0" borderId="14" xfId="65" applyFont="1" applyFill="1" applyBorder="1" applyAlignment="1" applyProtection="1">
      <alignment horizontal="center" vertical="center"/>
      <protection/>
    </xf>
    <xf numFmtId="0" fontId="2" fillId="0" borderId="31" xfId="65" applyFont="1" applyFill="1" applyBorder="1" applyAlignment="1" applyProtection="1">
      <alignment horizontal="center" vertical="center"/>
      <protection/>
    </xf>
    <xf numFmtId="0" fontId="2" fillId="0" borderId="32" xfId="65" applyFont="1" applyFill="1" applyBorder="1" applyAlignment="1" applyProtection="1">
      <alignment horizontal="center" vertical="center"/>
      <protection/>
    </xf>
    <xf numFmtId="0" fontId="37" fillId="0" borderId="14" xfId="65" applyFont="1" applyFill="1" applyBorder="1" applyAlignment="1" applyProtection="1">
      <alignment horizontal="center" vertical="center"/>
      <protection/>
    </xf>
    <xf numFmtId="0" fontId="21" fillId="0" borderId="0" xfId="65" applyFont="1" applyFill="1" applyAlignment="1" applyProtection="1">
      <alignment horizontal="left" vertical="center"/>
      <protection/>
    </xf>
    <xf numFmtId="0" fontId="25" fillId="0" borderId="0" xfId="65" applyFont="1" applyFill="1" applyAlignment="1" applyProtection="1">
      <alignment horizontal="center" vertical="center"/>
      <protection/>
    </xf>
    <xf numFmtId="0" fontId="24" fillId="0" borderId="17" xfId="65" applyFont="1" applyFill="1" applyBorder="1" applyAlignment="1" applyProtection="1">
      <alignment horizontal="center" vertical="center"/>
      <protection/>
    </xf>
    <xf numFmtId="0" fontId="21" fillId="0" borderId="0" xfId="65" applyFont="1" applyFill="1" applyAlignment="1" applyProtection="1">
      <alignment vertical="top" wrapText="1"/>
      <protection/>
    </xf>
    <xf numFmtId="0" fontId="26" fillId="0" borderId="17" xfId="65" applyFont="1" applyFill="1" applyBorder="1" applyAlignment="1" applyProtection="1">
      <alignment horizontal="center" vertical="center"/>
      <protection/>
    </xf>
    <xf numFmtId="0" fontId="1" fillId="0" borderId="0" xfId="65" applyFill="1" applyAlignment="1" applyProtection="1">
      <alignment horizontal="center" vertical="center"/>
      <protection/>
    </xf>
    <xf numFmtId="0" fontId="26" fillId="29" borderId="27" xfId="65" applyFont="1" applyFill="1" applyBorder="1" applyAlignment="1" applyProtection="1">
      <alignment horizontal="center" vertical="center"/>
      <protection locked="0"/>
    </xf>
    <xf numFmtId="0" fontId="26" fillId="29" borderId="17" xfId="65" applyFont="1" applyFill="1" applyBorder="1" applyAlignment="1" applyProtection="1">
      <alignment horizontal="center" vertical="center"/>
      <protection locked="0"/>
    </xf>
    <xf numFmtId="0" fontId="26" fillId="29" borderId="19" xfId="65" applyFont="1" applyFill="1" applyBorder="1" applyAlignment="1" applyProtection="1">
      <alignment horizontal="center" vertical="center"/>
      <protection locked="0"/>
    </xf>
    <xf numFmtId="0" fontId="26" fillId="29" borderId="14" xfId="65" applyFont="1" applyFill="1" applyBorder="1" applyAlignment="1" applyProtection="1">
      <alignment horizontal="center" vertical="center"/>
      <protection locked="0"/>
    </xf>
    <xf numFmtId="0" fontId="26" fillId="29" borderId="15" xfId="65" applyFont="1" applyFill="1" applyBorder="1" applyAlignment="1" applyProtection="1">
      <alignment horizontal="center" vertical="center"/>
      <protection locked="0"/>
    </xf>
    <xf numFmtId="0" fontId="26" fillId="29" borderId="16" xfId="65" applyFont="1" applyFill="1" applyBorder="1" applyAlignment="1" applyProtection="1">
      <alignment horizontal="center" vertical="center"/>
      <protection locked="0"/>
    </xf>
    <xf numFmtId="0" fontId="26" fillId="29" borderId="15" xfId="65" applyFont="1" applyFill="1" applyBorder="1" applyAlignment="1" applyProtection="1">
      <alignment horizontal="center" vertical="center" wrapText="1"/>
      <protection locked="0"/>
    </xf>
    <xf numFmtId="0" fontId="26" fillId="29" borderId="16" xfId="65" applyFont="1" applyFill="1" applyBorder="1" applyAlignment="1" applyProtection="1">
      <alignment horizontal="center" vertical="center" wrapText="1"/>
      <protection locked="0"/>
    </xf>
    <xf numFmtId="0" fontId="26" fillId="29" borderId="14" xfId="65" applyFont="1" applyFill="1" applyBorder="1" applyAlignment="1" applyProtection="1">
      <alignment horizontal="center" vertical="center" wrapText="1"/>
      <protection locked="0"/>
    </xf>
    <xf numFmtId="0" fontId="2" fillId="0" borderId="33" xfId="67" applyFont="1" applyFill="1" applyBorder="1" applyAlignment="1" applyProtection="1">
      <alignment vertical="top"/>
      <protection/>
    </xf>
    <xf numFmtId="0" fontId="29" fillId="0" borderId="0" xfId="66" applyFont="1" applyFill="1" applyBorder="1" applyAlignment="1" applyProtection="1">
      <alignment/>
      <protection/>
    </xf>
    <xf numFmtId="196" fontId="29" fillId="0" borderId="0" xfId="66" applyNumberFormat="1" applyFont="1" applyFill="1" applyBorder="1" applyAlignment="1" applyProtection="1">
      <alignment/>
      <protection/>
    </xf>
    <xf numFmtId="1" fontId="29" fillId="0" borderId="0" xfId="66" applyNumberFormat="1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left" vertical="top"/>
      <protection/>
    </xf>
    <xf numFmtId="49" fontId="23" fillId="0" borderId="34" xfId="66" applyNumberFormat="1" applyFont="1" applyFill="1" applyBorder="1" applyAlignment="1" applyProtection="1">
      <alignment horizontal="center" vertical="center" wrapText="1"/>
      <protection/>
    </xf>
    <xf numFmtId="0" fontId="23" fillId="0" borderId="17" xfId="66" applyNumberFormat="1" applyFont="1" applyFill="1" applyBorder="1" applyAlignment="1" applyProtection="1">
      <alignment horizontal="center" vertical="center" wrapText="1"/>
      <protection/>
    </xf>
    <xf numFmtId="196" fontId="23" fillId="0" borderId="17" xfId="66" applyNumberFormat="1" applyFont="1" applyFill="1" applyBorder="1" applyAlignment="1" applyProtection="1">
      <alignment horizontal="center" vertical="center" wrapText="1"/>
      <protection/>
    </xf>
    <xf numFmtId="0" fontId="35" fillId="0" borderId="35" xfId="0" applyFont="1" applyFill="1" applyBorder="1" applyAlignment="1" applyProtection="1">
      <alignment horizontal="center" vertical="center"/>
      <protection/>
    </xf>
    <xf numFmtId="0" fontId="35" fillId="0" borderId="15" xfId="0" applyFont="1" applyFill="1" applyBorder="1" applyAlignment="1" applyProtection="1">
      <alignment horizontal="center" vertical="center"/>
      <protection/>
    </xf>
    <xf numFmtId="49" fontId="31" fillId="29" borderId="0" xfId="57" applyNumberFormat="1" applyFont="1" applyFill="1" applyBorder="1" applyAlignment="1" applyProtection="1">
      <alignment vertical="top" wrapText="1"/>
      <protection locked="0"/>
    </xf>
    <xf numFmtId="0" fontId="31" fillId="29" borderId="0" xfId="66" applyFont="1" applyFill="1" applyBorder="1" applyAlignment="1" applyProtection="1">
      <alignment horizontal="left" vertical="top" wrapText="1"/>
      <protection locked="0"/>
    </xf>
    <xf numFmtId="1" fontId="31" fillId="29" borderId="0" xfId="66" applyNumberFormat="1" applyFont="1" applyFill="1" applyBorder="1" applyAlignment="1" applyProtection="1">
      <alignment wrapText="1"/>
      <protection locked="0"/>
    </xf>
    <xf numFmtId="0" fontId="31" fillId="29" borderId="0" xfId="66" applyFont="1" applyFill="1" applyBorder="1" applyAlignment="1" applyProtection="1">
      <alignment wrapText="1"/>
      <protection locked="0"/>
    </xf>
    <xf numFmtId="0" fontId="31" fillId="29" borderId="0" xfId="66" applyFont="1" applyFill="1" applyBorder="1" applyAlignment="1" applyProtection="1">
      <alignment/>
      <protection locked="0"/>
    </xf>
    <xf numFmtId="196" fontId="31" fillId="29" borderId="0" xfId="66" applyNumberFormat="1" applyFont="1" applyFill="1" applyBorder="1" applyAlignment="1" applyProtection="1">
      <alignment/>
      <protection locked="0"/>
    </xf>
    <xf numFmtId="1" fontId="31" fillId="29" borderId="0" xfId="66" applyNumberFormat="1" applyFont="1" applyFill="1" applyBorder="1" applyAlignment="1" applyProtection="1">
      <alignment/>
      <protection locked="0"/>
    </xf>
    <xf numFmtId="49" fontId="25" fillId="29" borderId="0" xfId="67" applyNumberFormat="1" applyFont="1" applyFill="1" applyBorder="1" applyAlignment="1" applyProtection="1">
      <alignment vertical="top"/>
      <protection locked="0"/>
    </xf>
    <xf numFmtId="0" fontId="25" fillId="29" borderId="0" xfId="66" applyFont="1" applyFill="1" applyProtection="1">
      <alignment/>
      <protection locked="0"/>
    </xf>
    <xf numFmtId="0" fontId="25" fillId="29" borderId="0" xfId="67" applyFont="1" applyFill="1" applyBorder="1" applyProtection="1">
      <alignment/>
      <protection locked="0"/>
    </xf>
    <xf numFmtId="0" fontId="25" fillId="29" borderId="0" xfId="67" applyFont="1" applyFill="1" applyBorder="1" applyAlignment="1" applyProtection="1">
      <alignment/>
      <protection locked="0"/>
    </xf>
    <xf numFmtId="0" fontId="25" fillId="29" borderId="23" xfId="67" applyFont="1" applyFill="1" applyBorder="1" applyAlignment="1" applyProtection="1">
      <alignment/>
      <protection locked="0"/>
    </xf>
    <xf numFmtId="0" fontId="31" fillId="29" borderId="23" xfId="66" applyFont="1" applyFill="1" applyBorder="1" applyAlignment="1" applyProtection="1">
      <alignment vertical="center"/>
      <protection locked="0"/>
    </xf>
    <xf numFmtId="0" fontId="25" fillId="29" borderId="0" xfId="66" applyFont="1" applyFill="1" applyAlignment="1" applyProtection="1">
      <alignment vertical="center"/>
      <protection locked="0"/>
    </xf>
    <xf numFmtId="0" fontId="25" fillId="29" borderId="0" xfId="66" applyFont="1" applyFill="1" applyAlignment="1" applyProtection="1">
      <alignment wrapText="1"/>
      <protection locked="0"/>
    </xf>
    <xf numFmtId="0" fontId="36" fillId="0" borderId="18" xfId="0" applyFont="1" applyFill="1" applyBorder="1" applyAlignment="1" applyProtection="1">
      <alignment horizontal="center" vertical="center"/>
      <protection/>
    </xf>
    <xf numFmtId="0" fontId="26" fillId="0" borderId="0" xfId="65" applyFont="1" applyFill="1" applyBorder="1" applyAlignment="1" applyProtection="1">
      <alignment/>
      <protection locked="0"/>
    </xf>
    <xf numFmtId="0" fontId="31" fillId="0" borderId="0" xfId="65" applyFont="1" applyFill="1" applyBorder="1" applyAlignment="1" applyProtection="1">
      <alignment wrapText="1"/>
      <protection locked="0"/>
    </xf>
    <xf numFmtId="0" fontId="23" fillId="0" borderId="17" xfId="0" applyFont="1" applyBorder="1" applyAlignment="1" applyProtection="1">
      <alignment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45" fillId="29" borderId="29" xfId="0" applyFont="1" applyFill="1" applyBorder="1" applyAlignment="1" applyProtection="1">
      <alignment horizontal="left" vertical="center" wrapText="1"/>
      <protection locked="0"/>
    </xf>
    <xf numFmtId="0" fontId="36" fillId="30" borderId="18" xfId="0" applyFont="1" applyFill="1" applyBorder="1" applyAlignment="1" applyProtection="1">
      <alignment horizontal="center" vertical="center"/>
      <protection/>
    </xf>
    <xf numFmtId="1" fontId="36" fillId="30" borderId="18" xfId="0" applyNumberFormat="1" applyFont="1" applyFill="1" applyBorder="1" applyAlignment="1" applyProtection="1">
      <alignment horizontal="center" vertical="center"/>
      <protection/>
    </xf>
    <xf numFmtId="196" fontId="36" fillId="30" borderId="18" xfId="0" applyNumberFormat="1" applyFont="1" applyFill="1" applyBorder="1" applyAlignment="1" applyProtection="1">
      <alignment horizontal="center" vertical="center"/>
      <protection/>
    </xf>
    <xf numFmtId="0" fontId="36" fillId="31" borderId="18" xfId="0" applyFont="1" applyFill="1" applyBorder="1" applyAlignment="1" applyProtection="1">
      <alignment horizontal="center" vertical="center"/>
      <protection/>
    </xf>
    <xf numFmtId="1" fontId="36" fillId="31" borderId="18" xfId="0" applyNumberFormat="1" applyFont="1" applyFill="1" applyBorder="1" applyAlignment="1" applyProtection="1">
      <alignment horizontal="center" vertical="center"/>
      <protection/>
    </xf>
    <xf numFmtId="0" fontId="23" fillId="29" borderId="20" xfId="0" applyFont="1" applyFill="1" applyBorder="1" applyAlignment="1" applyProtection="1">
      <alignment horizontal="center" vertical="center"/>
      <protection/>
    </xf>
    <xf numFmtId="0" fontId="23" fillId="29" borderId="21" xfId="0" applyFont="1" applyFill="1" applyBorder="1" applyAlignment="1" applyProtection="1">
      <alignment horizontal="center" vertical="center"/>
      <protection/>
    </xf>
    <xf numFmtId="0" fontId="23" fillId="29" borderId="22" xfId="0" applyFont="1" applyFill="1" applyBorder="1" applyAlignment="1" applyProtection="1">
      <alignment horizontal="center" vertical="center"/>
      <protection/>
    </xf>
    <xf numFmtId="1" fontId="45" fillId="0" borderId="27" xfId="0" applyNumberFormat="1" applyFont="1" applyFill="1" applyBorder="1" applyAlignment="1" applyProtection="1">
      <alignment horizontal="center" vertical="center"/>
      <protection/>
    </xf>
    <xf numFmtId="1" fontId="45" fillId="0" borderId="17" xfId="0" applyNumberFormat="1" applyFont="1" applyFill="1" applyBorder="1" applyAlignment="1" applyProtection="1">
      <alignment horizontal="center" vertical="center"/>
      <protection/>
    </xf>
    <xf numFmtId="1" fontId="45" fillId="0" borderId="20" xfId="0" applyNumberFormat="1" applyFont="1" applyFill="1" applyBorder="1" applyAlignment="1" applyProtection="1">
      <alignment horizontal="center" vertical="center"/>
      <protection/>
    </xf>
    <xf numFmtId="0" fontId="45" fillId="29" borderId="17" xfId="0" applyFont="1" applyFill="1" applyBorder="1" applyAlignment="1" applyProtection="1">
      <alignment horizontal="center" vertical="center"/>
      <protection locked="0"/>
    </xf>
    <xf numFmtId="0" fontId="45" fillId="29" borderId="28" xfId="0" applyFont="1" applyFill="1" applyBorder="1" applyAlignment="1" applyProtection="1">
      <alignment horizontal="center" vertical="center"/>
      <protection locked="0"/>
    </xf>
    <xf numFmtId="0" fontId="45" fillId="0" borderId="27" xfId="0" applyFont="1" applyFill="1" applyBorder="1" applyAlignment="1" applyProtection="1">
      <alignment horizontal="center" vertical="center"/>
      <protection/>
    </xf>
    <xf numFmtId="1" fontId="45" fillId="0" borderId="19" xfId="0" applyNumberFormat="1" applyFont="1" applyFill="1" applyBorder="1" applyAlignment="1" applyProtection="1">
      <alignment horizontal="center" vertical="center"/>
      <protection/>
    </xf>
    <xf numFmtId="0" fontId="45" fillId="29" borderId="27" xfId="0" applyFont="1" applyFill="1" applyBorder="1" applyAlignment="1" applyProtection="1">
      <alignment horizontal="center" vertical="center"/>
      <protection/>
    </xf>
    <xf numFmtId="0" fontId="45" fillId="29" borderId="27" xfId="66" applyFont="1" applyFill="1" applyBorder="1" applyAlignment="1" applyProtection="1">
      <alignment horizontal="center" vertical="center" wrapText="1"/>
      <protection/>
    </xf>
    <xf numFmtId="49" fontId="45" fillId="29" borderId="27" xfId="66" applyNumberFormat="1" applyFont="1" applyFill="1" applyBorder="1" applyAlignment="1" applyProtection="1">
      <alignment horizontal="center" vertical="center" wrapText="1"/>
      <protection/>
    </xf>
    <xf numFmtId="0" fontId="45" fillId="29" borderId="36" xfId="66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/>
      <protection/>
    </xf>
    <xf numFmtId="0" fontId="21" fillId="0" borderId="19" xfId="0" applyFont="1" applyFill="1" applyBorder="1" applyAlignment="1" applyProtection="1">
      <alignment horizontal="center"/>
      <protection/>
    </xf>
    <xf numFmtId="0" fontId="21" fillId="0" borderId="37" xfId="0" applyFont="1" applyFill="1" applyBorder="1" applyAlignment="1" applyProtection="1">
      <alignment horizontal="center" vertical="center"/>
      <protection/>
    </xf>
    <xf numFmtId="0" fontId="21" fillId="0" borderId="38" xfId="0" applyFont="1" applyFill="1" applyBorder="1" applyAlignment="1" applyProtection="1">
      <alignment horizontal="center" vertical="center"/>
      <protection/>
    </xf>
    <xf numFmtId="0" fontId="21" fillId="0" borderId="39" xfId="0" applyFont="1" applyFill="1" applyBorder="1" applyAlignment="1" applyProtection="1">
      <alignment horizontal="center" vertical="center"/>
      <protection/>
    </xf>
    <xf numFmtId="1" fontId="21" fillId="0" borderId="37" xfId="0" applyNumberFormat="1" applyFont="1" applyFill="1" applyBorder="1" applyAlignment="1" applyProtection="1">
      <alignment horizontal="center" vertical="center"/>
      <protection/>
    </xf>
    <xf numFmtId="0" fontId="21" fillId="0" borderId="40" xfId="0" applyFont="1" applyFill="1" applyBorder="1" applyAlignment="1" applyProtection="1">
      <alignment horizontal="center" vertical="center"/>
      <protection/>
    </xf>
    <xf numFmtId="1" fontId="21" fillId="0" borderId="40" xfId="0" applyNumberFormat="1" applyFont="1" applyFill="1" applyBorder="1" applyAlignment="1" applyProtection="1">
      <alignment horizontal="center" vertical="center"/>
      <protection/>
    </xf>
    <xf numFmtId="1" fontId="21" fillId="0" borderId="39" xfId="0" applyNumberFormat="1" applyFont="1" applyFill="1" applyBorder="1" applyAlignment="1" applyProtection="1">
      <alignment horizontal="center" vertical="center"/>
      <protection/>
    </xf>
    <xf numFmtId="1" fontId="42" fillId="32" borderId="18" xfId="0" applyNumberFormat="1" applyFont="1" applyFill="1" applyBorder="1" applyAlignment="1" applyProtection="1">
      <alignment horizontal="center" vertical="center"/>
      <protection/>
    </xf>
    <xf numFmtId="1" fontId="45" fillId="29" borderId="19" xfId="0" applyNumberFormat="1" applyFont="1" applyFill="1" applyBorder="1" applyAlignment="1" applyProtection="1">
      <alignment horizontal="center" vertical="center"/>
      <protection/>
    </xf>
    <xf numFmtId="1" fontId="45" fillId="29" borderId="17" xfId="0" applyNumberFormat="1" applyFont="1" applyFill="1" applyBorder="1" applyAlignment="1" applyProtection="1">
      <alignment horizontal="center" vertical="center"/>
      <protection locked="0"/>
    </xf>
    <xf numFmtId="1" fontId="45" fillId="29" borderId="19" xfId="0" applyNumberFormat="1" applyFont="1" applyFill="1" applyBorder="1" applyAlignment="1" applyProtection="1">
      <alignment horizontal="center" vertical="center"/>
      <protection locked="0"/>
    </xf>
    <xf numFmtId="1" fontId="45" fillId="29" borderId="28" xfId="0" applyNumberFormat="1" applyFont="1" applyFill="1" applyBorder="1" applyAlignment="1" applyProtection="1">
      <alignment horizontal="center" vertical="center"/>
      <protection locked="0"/>
    </xf>
    <xf numFmtId="1" fontId="45" fillId="29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30" xfId="65" applyFont="1" applyFill="1" applyBorder="1" applyAlignment="1" applyProtection="1">
      <alignment horizontal="center" vertical="center"/>
      <protection/>
    </xf>
    <xf numFmtId="0" fontId="23" fillId="0" borderId="27" xfId="66" applyFont="1" applyFill="1" applyBorder="1" applyAlignment="1" applyProtection="1">
      <alignment horizontal="center" vertical="center" wrapText="1"/>
      <protection/>
    </xf>
    <xf numFmtId="1" fontId="45" fillId="0" borderId="17" xfId="66" applyNumberFormat="1" applyFont="1" applyFill="1" applyBorder="1" applyAlignment="1" applyProtection="1">
      <alignment horizontal="center" vertical="center" wrapText="1"/>
      <protection/>
    </xf>
    <xf numFmtId="0" fontId="45" fillId="0" borderId="17" xfId="66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2" fillId="0" borderId="0" xfId="65" applyFont="1" applyAlignment="1" applyProtection="1">
      <alignment vertical="top"/>
      <protection locked="0"/>
    </xf>
    <xf numFmtId="0" fontId="31" fillId="0" borderId="0" xfId="65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1" fillId="0" borderId="0" xfId="65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1" fillId="0" borderId="0" xfId="65" applyFont="1" applyBorder="1" applyAlignment="1" applyProtection="1">
      <alignment horizontal="center"/>
      <protection locked="0"/>
    </xf>
    <xf numFmtId="0" fontId="21" fillId="0" borderId="41" xfId="65" applyFont="1" applyFill="1" applyBorder="1" applyAlignment="1" applyProtection="1">
      <alignment horizontal="center" vertical="center"/>
      <protection locked="0"/>
    </xf>
    <xf numFmtId="0" fontId="28" fillId="0" borderId="14" xfId="65" applyFont="1" applyFill="1" applyBorder="1" applyAlignment="1" applyProtection="1">
      <alignment horizontal="center" vertical="center"/>
      <protection locked="0"/>
    </xf>
    <xf numFmtId="0" fontId="28" fillId="0" borderId="15" xfId="65" applyFont="1" applyFill="1" applyBorder="1" applyAlignment="1" applyProtection="1">
      <alignment horizontal="center" vertical="center"/>
      <protection locked="0"/>
    </xf>
    <xf numFmtId="0" fontId="28" fillId="0" borderId="16" xfId="65" applyFont="1" applyFill="1" applyBorder="1" applyAlignment="1" applyProtection="1">
      <alignment horizontal="center" vertical="center"/>
      <protection locked="0"/>
    </xf>
    <xf numFmtId="0" fontId="33" fillId="0" borderId="41" xfId="65" applyFont="1" applyFill="1" applyBorder="1" applyAlignment="1" applyProtection="1">
      <alignment horizontal="center" vertical="center"/>
      <protection locked="0"/>
    </xf>
    <xf numFmtId="0" fontId="26" fillId="0" borderId="41" xfId="65" applyFont="1" applyFill="1" applyBorder="1" applyAlignment="1" applyProtection="1">
      <alignment horizontal="center" vertical="center"/>
      <protection locked="0"/>
    </xf>
    <xf numFmtId="0" fontId="28" fillId="0" borderId="26" xfId="65" applyFont="1" applyFill="1" applyBorder="1" applyAlignment="1" applyProtection="1">
      <alignment horizontal="center" vertical="center"/>
      <protection locked="0"/>
    </xf>
    <xf numFmtId="0" fontId="26" fillId="0" borderId="17" xfId="65" applyFont="1" applyFill="1" applyBorder="1" applyAlignment="1" applyProtection="1">
      <alignment horizontal="center" vertical="center"/>
      <protection locked="0"/>
    </xf>
    <xf numFmtId="0" fontId="26" fillId="0" borderId="19" xfId="65" applyFont="1" applyFill="1" applyBorder="1" applyAlignment="1" applyProtection="1">
      <alignment horizontal="center" vertical="center"/>
      <protection locked="0"/>
    </xf>
    <xf numFmtId="0" fontId="26" fillId="0" borderId="27" xfId="65" applyFont="1" applyFill="1" applyBorder="1" applyAlignment="1" applyProtection="1">
      <alignment horizontal="center" vertical="center"/>
      <protection locked="0"/>
    </xf>
    <xf numFmtId="0" fontId="28" fillId="0" borderId="30" xfId="65" applyFont="1" applyFill="1" applyBorder="1" applyAlignment="1" applyProtection="1">
      <alignment horizontal="center" vertical="center"/>
      <protection locked="0"/>
    </xf>
    <xf numFmtId="0" fontId="26" fillId="0" borderId="15" xfId="65" applyFont="1" applyFill="1" applyBorder="1" applyAlignment="1" applyProtection="1">
      <alignment horizontal="center" vertical="center"/>
      <protection locked="0"/>
    </xf>
    <xf numFmtId="0" fontId="26" fillId="0" borderId="16" xfId="65" applyFont="1" applyFill="1" applyBorder="1" applyAlignment="1" applyProtection="1">
      <alignment horizontal="center" vertical="center"/>
      <protection locked="0"/>
    </xf>
    <xf numFmtId="0" fontId="26" fillId="0" borderId="16" xfId="65" applyFont="1" applyFill="1" applyBorder="1" applyAlignment="1" applyProtection="1">
      <alignment horizontal="center" vertical="center" wrapText="1"/>
      <protection locked="0"/>
    </xf>
    <xf numFmtId="0" fontId="26" fillId="0" borderId="14" xfId="65" applyFont="1" applyFill="1" applyBorder="1" applyAlignment="1" applyProtection="1">
      <alignment horizontal="center" vertical="center"/>
      <protection locked="0"/>
    </xf>
    <xf numFmtId="0" fontId="25" fillId="0" borderId="0" xfId="65" applyFont="1" applyFill="1" applyAlignment="1" applyProtection="1">
      <alignment horizontal="center" vertical="center"/>
      <protection locked="0"/>
    </xf>
    <xf numFmtId="0" fontId="1" fillId="0" borderId="0" xfId="65" applyAlignment="1" applyProtection="1">
      <alignment horizontal="center"/>
      <protection locked="0"/>
    </xf>
    <xf numFmtId="0" fontId="1" fillId="0" borderId="0" xfId="65" applyFill="1" applyAlignment="1" applyProtection="1">
      <alignment horizontal="center" vertical="center"/>
      <protection locked="0"/>
    </xf>
    <xf numFmtId="0" fontId="24" fillId="0" borderId="0" xfId="65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3" fillId="29" borderId="21" xfId="0" applyNumberFormat="1" applyFont="1" applyFill="1" applyBorder="1" applyAlignment="1" applyProtection="1">
      <alignment horizontal="center" vertical="center"/>
      <protection locked="0"/>
    </xf>
    <xf numFmtId="0" fontId="23" fillId="29" borderId="22" xfId="0" applyNumberFormat="1" applyFont="1" applyFill="1" applyBorder="1" applyAlignment="1" applyProtection="1">
      <alignment horizontal="center" vertical="center"/>
      <protection locked="0"/>
    </xf>
    <xf numFmtId="0" fontId="23" fillId="29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32" fillId="0" borderId="0" xfId="0" applyFont="1" applyBorder="1" applyAlignment="1" applyProtection="1">
      <alignment/>
      <protection locked="0"/>
    </xf>
    <xf numFmtId="198" fontId="45" fillId="29" borderId="35" xfId="0" applyNumberFormat="1" applyFont="1" applyFill="1" applyBorder="1" applyAlignment="1" applyProtection="1">
      <alignment horizontal="center" vertical="center"/>
      <protection locked="0"/>
    </xf>
    <xf numFmtId="0" fontId="36" fillId="0" borderId="42" xfId="66" applyFont="1" applyFill="1" applyBorder="1" applyAlignment="1" applyProtection="1">
      <alignment horizontal="right" vertical="center" wrapText="1"/>
      <protection locked="0"/>
    </xf>
    <xf numFmtId="0" fontId="23" fillId="0" borderId="42" xfId="0" applyFont="1" applyFill="1" applyBorder="1" applyAlignment="1" applyProtection="1">
      <alignment horizontal="center" vertical="center"/>
      <protection locked="0"/>
    </xf>
    <xf numFmtId="1" fontId="35" fillId="0" borderId="42" xfId="0" applyNumberFormat="1" applyFont="1" applyFill="1" applyBorder="1" applyAlignment="1" applyProtection="1">
      <alignment horizontal="center" vertical="center"/>
      <protection locked="0"/>
    </xf>
    <xf numFmtId="196" fontId="35" fillId="0" borderId="42" xfId="0" applyNumberFormat="1" applyFont="1" applyFill="1" applyBorder="1" applyAlignment="1" applyProtection="1">
      <alignment horizontal="center" vertical="center"/>
      <protection locked="0"/>
    </xf>
    <xf numFmtId="1" fontId="35" fillId="0" borderId="43" xfId="0" applyNumberFormat="1" applyFont="1" applyFill="1" applyBorder="1" applyAlignment="1" applyProtection="1">
      <alignment horizontal="center" vertical="center"/>
      <protection locked="0"/>
    </xf>
    <xf numFmtId="196" fontId="23" fillId="0" borderId="4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1" fontId="35" fillId="0" borderId="0" xfId="0" applyNumberFormat="1" applyFont="1" applyBorder="1" applyAlignment="1" applyProtection="1">
      <alignment horizontal="center" vertical="center"/>
      <protection locked="0"/>
    </xf>
    <xf numFmtId="0" fontId="35" fillId="0" borderId="44" xfId="0" applyFont="1" applyBorder="1" applyAlignment="1" applyProtection="1">
      <alignment horizontal="center" vertical="center"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1" fontId="29" fillId="0" borderId="0" xfId="66" applyNumberFormat="1" applyFont="1" applyFill="1" applyBorder="1" applyAlignment="1" applyProtection="1">
      <alignment/>
      <protection locked="0"/>
    </xf>
    <xf numFmtId="0" fontId="29" fillId="0" borderId="0" xfId="66" applyFont="1" applyFill="1" applyBorder="1" applyProtection="1">
      <alignment/>
      <protection locked="0"/>
    </xf>
    <xf numFmtId="0" fontId="28" fillId="0" borderId="0" xfId="66" applyFont="1" applyFill="1" applyBorder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Fill="1" applyProtection="1">
      <alignment/>
      <protection locked="0"/>
    </xf>
    <xf numFmtId="1" fontId="23" fillId="0" borderId="17" xfId="66" applyNumberFormat="1" applyFont="1" applyFill="1" applyBorder="1" applyAlignment="1" applyProtection="1">
      <alignment horizontal="center" vertical="center" wrapText="1"/>
      <protection/>
    </xf>
    <xf numFmtId="0" fontId="23" fillId="29" borderId="23" xfId="0" applyFont="1" applyFill="1" applyBorder="1" applyAlignment="1" applyProtection="1">
      <alignment horizontal="center" vertical="center"/>
      <protection/>
    </xf>
    <xf numFmtId="0" fontId="23" fillId="29" borderId="24" xfId="0" applyFont="1" applyFill="1" applyBorder="1" applyAlignment="1" applyProtection="1">
      <alignment horizontal="center" vertical="center"/>
      <protection/>
    </xf>
    <xf numFmtId="0" fontId="23" fillId="29" borderId="29" xfId="0" applyFont="1" applyFill="1" applyBorder="1" applyAlignment="1" applyProtection="1">
      <alignment horizontal="center" vertical="center"/>
      <protection/>
    </xf>
    <xf numFmtId="0" fontId="23" fillId="26" borderId="17" xfId="0" applyFont="1" applyFill="1" applyBorder="1" applyAlignment="1" applyProtection="1">
      <alignment horizontal="center" vertical="center"/>
      <protection locked="0"/>
    </xf>
    <xf numFmtId="196" fontId="23" fillId="26" borderId="17" xfId="0" applyNumberFormat="1" applyFont="1" applyFill="1" applyBorder="1" applyAlignment="1" applyProtection="1">
      <alignment horizontal="center" vertical="center"/>
      <protection locked="0"/>
    </xf>
    <xf numFmtId="196" fontId="23" fillId="26" borderId="19" xfId="0" applyNumberFormat="1" applyFont="1" applyFill="1" applyBorder="1" applyAlignment="1" applyProtection="1">
      <alignment horizontal="center" vertical="center"/>
      <protection locked="0"/>
    </xf>
    <xf numFmtId="0" fontId="23" fillId="26" borderId="28" xfId="0" applyFont="1" applyFill="1" applyBorder="1" applyAlignment="1" applyProtection="1">
      <alignment horizontal="center" vertical="center"/>
      <protection locked="0"/>
    </xf>
    <xf numFmtId="196" fontId="23" fillId="26" borderId="28" xfId="0" applyNumberFormat="1" applyFont="1" applyFill="1" applyBorder="1" applyAlignment="1" applyProtection="1">
      <alignment horizontal="center" vertical="center"/>
      <protection locked="0"/>
    </xf>
    <xf numFmtId="196" fontId="23" fillId="26" borderId="29" xfId="0" applyNumberFormat="1" applyFont="1" applyFill="1" applyBorder="1" applyAlignment="1" applyProtection="1">
      <alignment horizontal="center" vertical="center"/>
      <protection locked="0"/>
    </xf>
    <xf numFmtId="0" fontId="45" fillId="26" borderId="19" xfId="0" applyFont="1" applyFill="1" applyBorder="1" applyAlignment="1" applyProtection="1">
      <alignment/>
      <protection locked="0"/>
    </xf>
    <xf numFmtId="196" fontId="23" fillId="29" borderId="17" xfId="0" applyNumberFormat="1" applyFont="1" applyFill="1" applyBorder="1" applyAlignment="1" applyProtection="1">
      <alignment horizontal="center" vertical="center"/>
      <protection/>
    </xf>
    <xf numFmtId="196" fontId="35" fillId="29" borderId="17" xfId="0" applyNumberFormat="1" applyFont="1" applyFill="1" applyBorder="1" applyAlignment="1" applyProtection="1">
      <alignment horizontal="center" vertical="center"/>
      <protection/>
    </xf>
    <xf numFmtId="196" fontId="23" fillId="29" borderId="17" xfId="0" applyNumberFormat="1" applyFont="1" applyFill="1" applyBorder="1" applyAlignment="1" applyProtection="1">
      <alignment horizontal="center" vertical="center"/>
      <protection locked="0"/>
    </xf>
    <xf numFmtId="0" fontId="25" fillId="33" borderId="0" xfId="66" applyFont="1" applyFill="1" applyAlignment="1" applyProtection="1">
      <alignment/>
      <protection locked="0"/>
    </xf>
    <xf numFmtId="0" fontId="25" fillId="33" borderId="0" xfId="66" applyFont="1" applyFill="1" applyBorder="1" applyAlignment="1" applyProtection="1">
      <alignment/>
      <protection locked="0"/>
    </xf>
    <xf numFmtId="0" fontId="31" fillId="33" borderId="23" xfId="66" applyFont="1" applyFill="1" applyBorder="1" applyAlignment="1" applyProtection="1">
      <alignment vertical="center"/>
      <protection locked="0"/>
    </xf>
    <xf numFmtId="0" fontId="25" fillId="33" borderId="0" xfId="66" applyFont="1" applyFill="1" applyAlignment="1" applyProtection="1">
      <alignment vertical="center"/>
      <protection locked="0"/>
    </xf>
    <xf numFmtId="0" fontId="25" fillId="33" borderId="0" xfId="66" applyFont="1" applyFill="1" applyProtection="1">
      <alignment/>
      <protection locked="0"/>
    </xf>
    <xf numFmtId="0" fontId="1" fillId="33" borderId="0" xfId="66" applyFont="1" applyFill="1" applyProtection="1">
      <alignment/>
      <protection locked="0"/>
    </xf>
    <xf numFmtId="0" fontId="25" fillId="33" borderId="0" xfId="66" applyFont="1" applyFill="1" applyAlignment="1" applyProtection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196" fontId="63" fillId="26" borderId="17" xfId="0" applyNumberFormat="1" applyFont="1" applyFill="1" applyBorder="1" applyAlignment="1" applyProtection="1">
      <alignment horizontal="center" vertical="center"/>
      <protection locked="0"/>
    </xf>
    <xf numFmtId="196" fontId="63" fillId="26" borderId="19" xfId="0" applyNumberFormat="1" applyFont="1" applyFill="1" applyBorder="1" applyAlignment="1" applyProtection="1">
      <alignment horizontal="center" vertical="center"/>
      <protection locked="0"/>
    </xf>
    <xf numFmtId="0" fontId="45" fillId="29" borderId="17" xfId="0" applyFont="1" applyFill="1" applyBorder="1" applyAlignment="1" applyProtection="1">
      <alignment horizontal="center" vertical="center"/>
      <protection/>
    </xf>
    <xf numFmtId="0" fontId="23" fillId="29" borderId="21" xfId="0" applyNumberFormat="1" applyFont="1" applyFill="1" applyBorder="1" applyAlignment="1" applyProtection="1">
      <alignment horizontal="center" vertical="center"/>
      <protection/>
    </xf>
    <xf numFmtId="0" fontId="23" fillId="29" borderId="22" xfId="0" applyNumberFormat="1" applyFont="1" applyFill="1" applyBorder="1" applyAlignment="1" applyProtection="1">
      <alignment horizontal="center" vertical="center"/>
      <protection/>
    </xf>
    <xf numFmtId="0" fontId="23" fillId="29" borderId="20" xfId="0" applyNumberFormat="1" applyFont="1" applyFill="1" applyBorder="1" applyAlignment="1" applyProtection="1">
      <alignment horizontal="center" vertical="center"/>
      <protection/>
    </xf>
    <xf numFmtId="1" fontId="45" fillId="29" borderId="17" xfId="0" applyNumberFormat="1" applyFont="1" applyFill="1" applyBorder="1" applyAlignment="1" applyProtection="1">
      <alignment horizontal="center" vertical="center"/>
      <protection/>
    </xf>
    <xf numFmtId="0" fontId="45" fillId="29" borderId="19" xfId="0" applyFont="1" applyFill="1" applyBorder="1" applyAlignment="1" applyProtection="1">
      <alignment horizontal="left" vertical="center"/>
      <protection/>
    </xf>
    <xf numFmtId="0" fontId="31" fillId="0" borderId="0" xfId="65" applyFont="1" applyAlignment="1" applyProtection="1">
      <alignment horizontal="left"/>
      <protection/>
    </xf>
    <xf numFmtId="0" fontId="42" fillId="0" borderId="0" xfId="0" applyFont="1" applyAlignment="1" applyProtection="1">
      <alignment horizontal="center" vertical="center"/>
      <protection locked="0"/>
    </xf>
    <xf numFmtId="0" fontId="26" fillId="29" borderId="21" xfId="65" applyFont="1" applyFill="1" applyBorder="1" applyAlignment="1" applyProtection="1">
      <alignment horizontal="left"/>
      <protection locked="0"/>
    </xf>
    <xf numFmtId="0" fontId="26" fillId="29" borderId="23" xfId="65" applyFont="1" applyFill="1" applyBorder="1" applyAlignment="1" applyProtection="1">
      <alignment horizontal="left"/>
      <protection locked="0"/>
    </xf>
    <xf numFmtId="0" fontId="21" fillId="0" borderId="36" xfId="65" applyFont="1" applyFill="1" applyBorder="1" applyAlignment="1" applyProtection="1">
      <alignment horizontal="center" vertical="center"/>
      <protection locked="0"/>
    </xf>
    <xf numFmtId="0" fontId="21" fillId="0" borderId="34" xfId="65" applyFont="1" applyFill="1" applyBorder="1" applyAlignment="1" applyProtection="1">
      <alignment horizontal="center" vertical="center"/>
      <protection locked="0"/>
    </xf>
    <xf numFmtId="0" fontId="21" fillId="0" borderId="45" xfId="65" applyFont="1" applyFill="1" applyBorder="1" applyAlignment="1" applyProtection="1">
      <alignment horizontal="center" vertical="center"/>
      <protection locked="0"/>
    </xf>
    <xf numFmtId="0" fontId="28" fillId="0" borderId="46" xfId="65" applyFont="1" applyFill="1" applyBorder="1" applyAlignment="1" applyProtection="1">
      <alignment horizontal="center" vertical="center" textRotation="90"/>
      <protection locked="0"/>
    </xf>
    <xf numFmtId="0" fontId="28" fillId="0" borderId="30" xfId="65" applyFont="1" applyFill="1" applyBorder="1" applyAlignment="1" applyProtection="1">
      <alignment horizontal="center" vertical="center" textRotation="90"/>
      <protection locked="0"/>
    </xf>
    <xf numFmtId="0" fontId="31" fillId="0" borderId="0" xfId="65" applyFont="1" applyAlignment="1" applyProtection="1">
      <alignment horizontal="left" wrapText="1"/>
      <protection/>
    </xf>
    <xf numFmtId="0" fontId="26" fillId="29" borderId="23" xfId="65" applyFont="1" applyFill="1" applyBorder="1" applyAlignment="1" applyProtection="1">
      <alignment horizontal="left" wrapText="1"/>
      <protection locked="0"/>
    </xf>
    <xf numFmtId="49" fontId="27" fillId="0" borderId="47" xfId="65" applyNumberFormat="1" applyFont="1" applyFill="1" applyBorder="1" applyAlignment="1" applyProtection="1">
      <alignment horizontal="center" vertical="center" wrapText="1"/>
      <protection/>
    </xf>
    <xf numFmtId="49" fontId="27" fillId="0" borderId="31" xfId="65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center" vertical="center"/>
      <protection locked="0"/>
    </xf>
    <xf numFmtId="0" fontId="43" fillId="0" borderId="0" xfId="65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center" vertical="center"/>
      <protection/>
    </xf>
    <xf numFmtId="0" fontId="28" fillId="0" borderId="46" xfId="65" applyFont="1" applyFill="1" applyBorder="1" applyAlignment="1" applyProtection="1">
      <alignment horizontal="center" vertical="center" textRotation="90"/>
      <protection/>
    </xf>
    <xf numFmtId="0" fontId="28" fillId="0" borderId="30" xfId="65" applyFont="1" applyFill="1" applyBorder="1" applyAlignment="1" applyProtection="1">
      <alignment horizontal="center" vertical="center" textRotation="90"/>
      <protection/>
    </xf>
    <xf numFmtId="49" fontId="27" fillId="0" borderId="48" xfId="65" applyNumberFormat="1" applyFont="1" applyFill="1" applyBorder="1" applyAlignment="1" applyProtection="1">
      <alignment horizontal="center" vertical="center" wrapText="1"/>
      <protection/>
    </xf>
    <xf numFmtId="49" fontId="27" fillId="0" borderId="49" xfId="65" applyNumberFormat="1" applyFont="1" applyFill="1" applyBorder="1" applyAlignment="1" applyProtection="1">
      <alignment horizontal="center" vertical="center" wrapText="1"/>
      <protection/>
    </xf>
    <xf numFmtId="0" fontId="21" fillId="0" borderId="0" xfId="65" applyFont="1" applyFill="1" applyAlignment="1" applyProtection="1">
      <alignment vertical="top" wrapText="1"/>
      <protection/>
    </xf>
    <xf numFmtId="0" fontId="21" fillId="0" borderId="0" xfId="65" applyFont="1" applyFill="1" applyAlignment="1" applyProtection="1">
      <alignment horizontal="left" vertical="top" wrapText="1"/>
      <protection/>
    </xf>
    <xf numFmtId="0" fontId="26" fillId="0" borderId="23" xfId="65" applyFont="1" applyFill="1" applyBorder="1" applyAlignment="1" applyProtection="1">
      <alignment horizontal="left"/>
      <protection/>
    </xf>
    <xf numFmtId="0" fontId="26" fillId="0" borderId="21" xfId="65" applyFont="1" applyFill="1" applyBorder="1" applyAlignment="1" applyProtection="1">
      <alignment horizontal="left"/>
      <protection locked="0"/>
    </xf>
    <xf numFmtId="49" fontId="27" fillId="0" borderId="50" xfId="65" applyNumberFormat="1" applyFont="1" applyFill="1" applyBorder="1" applyAlignment="1" applyProtection="1">
      <alignment horizontal="center" vertical="center" wrapText="1"/>
      <protection/>
    </xf>
    <xf numFmtId="49" fontId="27" fillId="0" borderId="32" xfId="65" applyNumberFormat="1" applyFont="1" applyFill="1" applyBorder="1" applyAlignment="1" applyProtection="1">
      <alignment horizontal="center" vertical="center" wrapText="1"/>
      <protection/>
    </xf>
    <xf numFmtId="0" fontId="31" fillId="0" borderId="13" xfId="0" applyFont="1" applyFill="1" applyBorder="1" applyAlignment="1" applyProtection="1">
      <alignment horizontal="center" vertical="center"/>
      <protection locked="0"/>
    </xf>
    <xf numFmtId="0" fontId="31" fillId="0" borderId="51" xfId="0" applyFont="1" applyFill="1" applyBorder="1" applyAlignment="1" applyProtection="1">
      <alignment horizontal="center" vertical="center"/>
      <protection locked="0"/>
    </xf>
    <xf numFmtId="0" fontId="31" fillId="0" borderId="52" xfId="0" applyFont="1" applyFill="1" applyBorder="1" applyAlignment="1" applyProtection="1">
      <alignment horizontal="center" vertical="center"/>
      <protection locked="0"/>
    </xf>
    <xf numFmtId="0" fontId="26" fillId="0" borderId="45" xfId="0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justify" textRotation="90"/>
      <protection/>
    </xf>
    <xf numFmtId="0" fontId="2" fillId="0" borderId="16" xfId="0" applyFont="1" applyFill="1" applyBorder="1" applyAlignment="1" applyProtection="1">
      <alignment horizontal="center" vertical="justify" textRotation="90"/>
      <protection/>
    </xf>
    <xf numFmtId="1" fontId="21" fillId="0" borderId="17" xfId="0" applyNumberFormat="1" applyFont="1" applyFill="1" applyBorder="1" applyAlignment="1" applyProtection="1">
      <alignment horizontal="center" textRotation="90" wrapText="1"/>
      <protection/>
    </xf>
    <xf numFmtId="1" fontId="21" fillId="0" borderId="15" xfId="0" applyNumberFormat="1" applyFont="1" applyFill="1" applyBorder="1" applyAlignment="1" applyProtection="1">
      <alignment horizontal="center" textRotation="90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1" fontId="21" fillId="0" borderId="17" xfId="0" applyNumberFormat="1" applyFont="1" applyFill="1" applyBorder="1" applyAlignment="1" applyProtection="1">
      <alignment horizontal="center" vertical="justify" textRotation="90" wrapText="1"/>
      <protection/>
    </xf>
    <xf numFmtId="1" fontId="21" fillId="0" borderId="15" xfId="0" applyNumberFormat="1" applyFont="1" applyFill="1" applyBorder="1" applyAlignment="1" applyProtection="1">
      <alignment horizontal="center" vertical="justify" textRotation="90" wrapText="1"/>
      <protection/>
    </xf>
    <xf numFmtId="0" fontId="2" fillId="0" borderId="27" xfId="0" applyFont="1" applyFill="1" applyBorder="1" applyAlignment="1" applyProtection="1">
      <alignment horizontal="center" textRotation="90"/>
      <protection/>
    </xf>
    <xf numFmtId="0" fontId="2" fillId="0" borderId="17" xfId="0" applyFont="1" applyFill="1" applyBorder="1" applyAlignment="1" applyProtection="1">
      <alignment horizontal="center" textRotation="90"/>
      <protection/>
    </xf>
    <xf numFmtId="0" fontId="2" fillId="0" borderId="14" xfId="0" applyFont="1" applyFill="1" applyBorder="1" applyAlignment="1" applyProtection="1">
      <alignment horizontal="center" textRotation="90"/>
      <protection/>
    </xf>
    <xf numFmtId="0" fontId="2" fillId="0" borderId="15" xfId="0" applyFont="1" applyFill="1" applyBorder="1" applyAlignment="1" applyProtection="1">
      <alignment horizontal="center" textRotation="90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1" fillId="0" borderId="53" xfId="0" applyFont="1" applyFill="1" applyBorder="1" applyAlignment="1" applyProtection="1">
      <alignment horizontal="center"/>
      <protection/>
    </xf>
    <xf numFmtId="0" fontId="21" fillId="0" borderId="22" xfId="0" applyFont="1" applyFill="1" applyBorder="1" applyAlignment="1" applyProtection="1">
      <alignment horizontal="center"/>
      <protection/>
    </xf>
    <xf numFmtId="0" fontId="23" fillId="0" borderId="54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horizontal="center" vertical="center"/>
      <protection/>
    </xf>
    <xf numFmtId="0" fontId="23" fillId="0" borderId="55" xfId="0" applyFont="1" applyFill="1" applyBorder="1" applyAlignment="1" applyProtection="1">
      <alignment horizontal="center" vertical="center"/>
      <protection/>
    </xf>
    <xf numFmtId="0" fontId="23" fillId="0" borderId="56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horizontal="center" vertical="center"/>
      <protection/>
    </xf>
    <xf numFmtId="0" fontId="23" fillId="0" borderId="57" xfId="0" applyFont="1" applyFill="1" applyBorder="1" applyAlignment="1" applyProtection="1">
      <alignment horizontal="center" vertical="center"/>
      <protection/>
    </xf>
    <xf numFmtId="1" fontId="21" fillId="0" borderId="20" xfId="0" applyNumberFormat="1" applyFont="1" applyFill="1" applyBorder="1" applyAlignment="1" applyProtection="1">
      <alignment horizontal="center" wrapText="1"/>
      <protection/>
    </xf>
    <xf numFmtId="1" fontId="21" fillId="0" borderId="21" xfId="0" applyNumberFormat="1" applyFont="1" applyFill="1" applyBorder="1" applyAlignment="1" applyProtection="1">
      <alignment horizontal="center" wrapText="1"/>
      <protection/>
    </xf>
    <xf numFmtId="1" fontId="21" fillId="0" borderId="22" xfId="0" applyNumberFormat="1" applyFont="1" applyFill="1" applyBorder="1" applyAlignment="1" applyProtection="1">
      <alignment horizontal="center" wrapText="1"/>
      <protection/>
    </xf>
    <xf numFmtId="0" fontId="2" fillId="0" borderId="17" xfId="0" applyFont="1" applyFill="1" applyBorder="1" applyAlignment="1" applyProtection="1">
      <alignment horizontal="center" textRotation="90" wrapText="1"/>
      <protection/>
    </xf>
    <xf numFmtId="0" fontId="2" fillId="0" borderId="15" xfId="0" applyFont="1" applyFill="1" applyBorder="1" applyAlignment="1" applyProtection="1">
      <alignment horizontal="center" textRotation="90" wrapText="1"/>
      <protection/>
    </xf>
    <xf numFmtId="0" fontId="21" fillId="0" borderId="17" xfId="0" applyFont="1" applyFill="1" applyBorder="1" applyAlignment="1" applyProtection="1">
      <alignment horizontal="center"/>
      <protection/>
    </xf>
    <xf numFmtId="1" fontId="2" fillId="0" borderId="58" xfId="0" applyNumberFormat="1" applyFont="1" applyFill="1" applyBorder="1" applyAlignment="1" applyProtection="1">
      <alignment horizontal="center" textRotation="90" wrapText="1"/>
      <protection/>
    </xf>
    <xf numFmtId="1" fontId="2" fillId="0" borderId="59" xfId="0" applyNumberFormat="1" applyFont="1" applyFill="1" applyBorder="1" applyAlignment="1" applyProtection="1">
      <alignment horizontal="center" textRotation="90" wrapText="1"/>
      <protection/>
    </xf>
    <xf numFmtId="1" fontId="2" fillId="0" borderId="32" xfId="0" applyNumberFormat="1" applyFont="1" applyFill="1" applyBorder="1" applyAlignment="1" applyProtection="1">
      <alignment horizontal="center" textRotation="90" wrapText="1"/>
      <protection/>
    </xf>
    <xf numFmtId="0" fontId="36" fillId="28" borderId="60" xfId="0" applyFont="1" applyFill="1" applyBorder="1" applyAlignment="1" applyProtection="1">
      <alignment horizontal="right" vertical="center"/>
      <protection/>
    </xf>
    <xf numFmtId="0" fontId="36" fillId="28" borderId="61" xfId="0" applyFont="1" applyFill="1" applyBorder="1" applyAlignment="1" applyProtection="1">
      <alignment horizontal="right" vertical="center"/>
      <protection/>
    </xf>
    <xf numFmtId="1" fontId="2" fillId="0" borderId="35" xfId="0" applyNumberFormat="1" applyFont="1" applyFill="1" applyBorder="1" applyAlignment="1" applyProtection="1">
      <alignment horizontal="center" textRotation="90" wrapText="1"/>
      <protection/>
    </xf>
    <xf numFmtId="1" fontId="2" fillId="0" borderId="62" xfId="0" applyNumberFormat="1" applyFont="1" applyFill="1" applyBorder="1" applyAlignment="1" applyProtection="1">
      <alignment horizontal="center" textRotation="90" wrapText="1"/>
      <protection/>
    </xf>
    <xf numFmtId="1" fontId="2" fillId="0" borderId="31" xfId="0" applyNumberFormat="1" applyFont="1" applyFill="1" applyBorder="1" applyAlignment="1" applyProtection="1">
      <alignment horizontal="center" textRotation="90" wrapText="1"/>
      <protection/>
    </xf>
    <xf numFmtId="0" fontId="42" fillId="30" borderId="63" xfId="0" applyFont="1" applyFill="1" applyBorder="1" applyAlignment="1" applyProtection="1">
      <alignment horizontal="center" vertical="center"/>
      <protection/>
    </xf>
    <xf numFmtId="0" fontId="42" fillId="30" borderId="64" xfId="0" applyFont="1" applyFill="1" applyBorder="1" applyAlignment="1" applyProtection="1">
      <alignment horizontal="center" vertical="center"/>
      <protection/>
    </xf>
    <xf numFmtId="0" fontId="42" fillId="30" borderId="65" xfId="0" applyFont="1" applyFill="1" applyBorder="1" applyAlignment="1" applyProtection="1">
      <alignment horizontal="center" vertical="center"/>
      <protection/>
    </xf>
    <xf numFmtId="0" fontId="42" fillId="0" borderId="63" xfId="0" applyFont="1" applyFill="1" applyBorder="1" applyAlignment="1" applyProtection="1">
      <alignment horizontal="center" vertical="center"/>
      <protection/>
    </xf>
    <xf numFmtId="0" fontId="42" fillId="0" borderId="64" xfId="0" applyFont="1" applyFill="1" applyBorder="1" applyAlignment="1" applyProtection="1">
      <alignment horizontal="center" vertical="center"/>
      <protection/>
    </xf>
    <xf numFmtId="0" fontId="42" fillId="0" borderId="65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56" xfId="0" applyFont="1" applyFill="1" applyBorder="1" applyAlignment="1" applyProtection="1">
      <alignment horizontal="center" vertical="center"/>
      <protection/>
    </xf>
    <xf numFmtId="0" fontId="21" fillId="0" borderId="43" xfId="0" applyFont="1" applyFill="1" applyBorder="1" applyAlignment="1" applyProtection="1">
      <alignment horizontal="center" vertical="center"/>
      <protection/>
    </xf>
    <xf numFmtId="0" fontId="21" fillId="0" borderId="66" xfId="0" applyFont="1" applyFill="1" applyBorder="1" applyAlignment="1" applyProtection="1">
      <alignment horizontal="center" vertical="center"/>
      <protection/>
    </xf>
    <xf numFmtId="0" fontId="21" fillId="0" borderId="38" xfId="0" applyFont="1" applyFill="1" applyBorder="1" applyAlignment="1" applyProtection="1">
      <alignment horizontal="center" vertical="center"/>
      <protection/>
    </xf>
    <xf numFmtId="0" fontId="42" fillId="31" borderId="56" xfId="0" applyFont="1" applyFill="1" applyBorder="1" applyAlignment="1" applyProtection="1">
      <alignment horizontal="center" vertical="center"/>
      <protection/>
    </xf>
    <xf numFmtId="0" fontId="42" fillId="31" borderId="43" xfId="0" applyFont="1" applyFill="1" applyBorder="1" applyAlignment="1" applyProtection="1">
      <alignment horizontal="center" vertical="center"/>
      <protection/>
    </xf>
    <xf numFmtId="0" fontId="42" fillId="31" borderId="57" xfId="0" applyFont="1" applyFill="1" applyBorder="1" applyAlignment="1" applyProtection="1">
      <alignment horizontal="center" vertical="center"/>
      <protection/>
    </xf>
    <xf numFmtId="0" fontId="35" fillId="28" borderId="51" xfId="0" applyNumberFormat="1" applyFont="1" applyFill="1" applyBorder="1" applyAlignment="1" applyProtection="1">
      <alignment horizontal="center" vertical="center"/>
      <protection/>
    </xf>
    <xf numFmtId="0" fontId="35" fillId="28" borderId="52" xfId="0" applyNumberFormat="1" applyFont="1" applyFill="1" applyBorder="1" applyAlignment="1" applyProtection="1">
      <alignment horizontal="center" vertical="center"/>
      <protection/>
    </xf>
    <xf numFmtId="0" fontId="35" fillId="28" borderId="13" xfId="0" applyNumberFormat="1" applyFont="1" applyFill="1" applyBorder="1" applyAlignment="1" applyProtection="1">
      <alignment horizontal="center" vertical="center"/>
      <protection/>
    </xf>
    <xf numFmtId="0" fontId="42" fillId="30" borderId="20" xfId="0" applyFont="1" applyFill="1" applyBorder="1" applyAlignment="1" applyProtection="1">
      <alignment horizontal="center" vertical="center"/>
      <protection/>
    </xf>
    <xf numFmtId="0" fontId="42" fillId="30" borderId="21" xfId="0" applyFont="1" applyFill="1" applyBorder="1" applyAlignment="1" applyProtection="1">
      <alignment horizontal="center" vertical="center"/>
      <protection/>
    </xf>
    <xf numFmtId="0" fontId="36" fillId="0" borderId="18" xfId="0" applyFont="1" applyFill="1" applyBorder="1" applyAlignment="1" applyProtection="1">
      <alignment horizontal="center" vertical="center"/>
      <protection/>
    </xf>
    <xf numFmtId="0" fontId="36" fillId="28" borderId="13" xfId="0" applyNumberFormat="1" applyFont="1" applyFill="1" applyBorder="1" applyAlignment="1" applyProtection="1">
      <alignment horizontal="center" vertical="center"/>
      <protection/>
    </xf>
    <xf numFmtId="0" fontId="36" fillId="28" borderId="51" xfId="0" applyNumberFormat="1" applyFont="1" applyFill="1" applyBorder="1" applyAlignment="1" applyProtection="1">
      <alignment horizontal="center" vertical="center"/>
      <protection/>
    </xf>
    <xf numFmtId="0" fontId="36" fillId="28" borderId="52" xfId="0" applyNumberFormat="1" applyFont="1" applyFill="1" applyBorder="1" applyAlignment="1" applyProtection="1">
      <alignment horizontal="center" vertical="center"/>
      <protection/>
    </xf>
    <xf numFmtId="0" fontId="23" fillId="0" borderId="67" xfId="66" applyFont="1" applyFill="1" applyBorder="1" applyAlignment="1" applyProtection="1">
      <alignment horizontal="center" vertical="center" wrapText="1"/>
      <protection/>
    </xf>
    <xf numFmtId="0" fontId="23" fillId="0" borderId="28" xfId="66" applyFont="1" applyFill="1" applyBorder="1" applyAlignment="1" applyProtection="1">
      <alignment horizontal="center" vertical="center" wrapText="1"/>
      <protection/>
    </xf>
    <xf numFmtId="0" fontId="23" fillId="0" borderId="29" xfId="66" applyFont="1" applyFill="1" applyBorder="1" applyAlignment="1" applyProtection="1">
      <alignment horizontal="center" vertical="center" wrapText="1"/>
      <protection/>
    </xf>
    <xf numFmtId="0" fontId="36" fillId="31" borderId="56" xfId="0" applyFont="1" applyFill="1" applyBorder="1" applyAlignment="1" applyProtection="1">
      <alignment horizontal="right" vertical="center"/>
      <protection/>
    </xf>
    <xf numFmtId="0" fontId="36" fillId="31" borderId="57" xfId="0" applyFont="1" applyFill="1" applyBorder="1" applyAlignment="1" applyProtection="1">
      <alignment horizontal="right" vertical="center"/>
      <protection/>
    </xf>
    <xf numFmtId="0" fontId="36" fillId="31" borderId="56" xfId="0" applyNumberFormat="1" applyFont="1" applyFill="1" applyBorder="1" applyAlignment="1" applyProtection="1">
      <alignment horizontal="center" vertical="center"/>
      <protection/>
    </xf>
    <xf numFmtId="0" fontId="36" fillId="31" borderId="43" xfId="0" applyNumberFormat="1" applyFont="1" applyFill="1" applyBorder="1" applyAlignment="1" applyProtection="1">
      <alignment horizontal="center" vertical="center"/>
      <protection/>
    </xf>
    <xf numFmtId="0" fontId="36" fillId="31" borderId="57" xfId="0" applyNumberFormat="1" applyFont="1" applyFill="1" applyBorder="1" applyAlignment="1" applyProtection="1">
      <alignment horizontal="center" vertical="center"/>
      <protection/>
    </xf>
    <xf numFmtId="0" fontId="42" fillId="31" borderId="63" xfId="0" applyFont="1" applyFill="1" applyBorder="1" applyAlignment="1" applyProtection="1">
      <alignment horizontal="center" vertical="center"/>
      <protection/>
    </xf>
    <xf numFmtId="0" fontId="42" fillId="31" borderId="64" xfId="0" applyFont="1" applyFill="1" applyBorder="1" applyAlignment="1" applyProtection="1">
      <alignment horizontal="center" vertical="center"/>
      <protection/>
    </xf>
    <xf numFmtId="0" fontId="42" fillId="31" borderId="65" xfId="0" applyFont="1" applyFill="1" applyBorder="1" applyAlignment="1" applyProtection="1">
      <alignment horizontal="center" vertical="center"/>
      <protection/>
    </xf>
    <xf numFmtId="0" fontId="36" fillId="28" borderId="60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right" vertical="center"/>
      <protection locked="0"/>
    </xf>
    <xf numFmtId="0" fontId="42" fillId="30" borderId="56" xfId="66" applyFont="1" applyFill="1" applyBorder="1" applyAlignment="1" applyProtection="1">
      <alignment horizontal="center" vertical="center" wrapText="1"/>
      <protection/>
    </xf>
    <xf numFmtId="0" fontId="42" fillId="30" borderId="43" xfId="66" applyFont="1" applyFill="1" applyBorder="1" applyAlignment="1" applyProtection="1">
      <alignment horizontal="center" vertical="center" wrapText="1"/>
      <protection/>
    </xf>
    <xf numFmtId="0" fontId="42" fillId="30" borderId="57" xfId="66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textRotation="90"/>
      <protection/>
    </xf>
    <xf numFmtId="0" fontId="21" fillId="0" borderId="27" xfId="0" applyFont="1" applyFill="1" applyBorder="1" applyAlignment="1" applyProtection="1">
      <alignment horizontal="center" vertical="center" textRotation="90"/>
      <protection/>
    </xf>
    <xf numFmtId="0" fontId="21" fillId="0" borderId="14" xfId="0" applyFont="1" applyFill="1" applyBorder="1" applyAlignment="1" applyProtection="1">
      <alignment horizontal="center" vertical="center" textRotation="90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/>
      <protection/>
    </xf>
    <xf numFmtId="0" fontId="42" fillId="30" borderId="56" xfId="0" applyFont="1" applyFill="1" applyBorder="1" applyAlignment="1" applyProtection="1">
      <alignment horizontal="center" vertical="center"/>
      <protection/>
    </xf>
    <xf numFmtId="0" fontId="42" fillId="30" borderId="43" xfId="0" applyFont="1" applyFill="1" applyBorder="1" applyAlignment="1" applyProtection="1">
      <alignment horizontal="center" vertical="center"/>
      <protection/>
    </xf>
    <xf numFmtId="0" fontId="42" fillId="30" borderId="57" xfId="0" applyFont="1" applyFill="1" applyBorder="1" applyAlignment="1" applyProtection="1">
      <alignment horizontal="center" vertical="center"/>
      <protection/>
    </xf>
    <xf numFmtId="1" fontId="2" fillId="0" borderId="27" xfId="0" applyNumberFormat="1" applyFont="1" applyFill="1" applyBorder="1" applyAlignment="1" applyProtection="1">
      <alignment horizontal="center" textRotation="90" wrapText="1"/>
      <protection/>
    </xf>
    <xf numFmtId="1" fontId="2" fillId="0" borderId="14" xfId="0" applyNumberFormat="1" applyFont="1" applyFill="1" applyBorder="1" applyAlignment="1" applyProtection="1">
      <alignment horizontal="center" textRotation="90" wrapText="1"/>
      <protection/>
    </xf>
    <xf numFmtId="0" fontId="21" fillId="0" borderId="19" xfId="0" applyFont="1" applyFill="1" applyBorder="1" applyAlignment="1" applyProtection="1">
      <alignment horizontal="center"/>
      <protection/>
    </xf>
    <xf numFmtId="1" fontId="35" fillId="0" borderId="56" xfId="0" applyNumberFormat="1" applyFont="1" applyBorder="1" applyAlignment="1" applyProtection="1">
      <alignment horizontal="right" vertical="center"/>
      <protection/>
    </xf>
    <xf numFmtId="1" fontId="35" fillId="0" borderId="43" xfId="0" applyNumberFormat="1" applyFont="1" applyBorder="1" applyAlignment="1" applyProtection="1">
      <alignment horizontal="right" vertical="center"/>
      <protection/>
    </xf>
    <xf numFmtId="1" fontId="35" fillId="0" borderId="57" xfId="0" applyNumberFormat="1" applyFont="1" applyBorder="1" applyAlignment="1" applyProtection="1">
      <alignment horizontal="right" vertical="center"/>
      <protection/>
    </xf>
    <xf numFmtId="0" fontId="42" fillId="0" borderId="18" xfId="66" applyFont="1" applyFill="1" applyBorder="1" applyAlignment="1" applyProtection="1">
      <alignment horizontal="right" vertical="center" wrapText="1"/>
      <protection/>
    </xf>
    <xf numFmtId="0" fontId="42" fillId="0" borderId="56" xfId="0" applyFont="1" applyFill="1" applyBorder="1" applyAlignment="1" applyProtection="1">
      <alignment horizontal="center" vertical="center"/>
      <protection/>
    </xf>
    <xf numFmtId="0" fontId="42" fillId="0" borderId="43" xfId="0" applyFont="1" applyFill="1" applyBorder="1" applyAlignment="1" applyProtection="1">
      <alignment horizontal="center" vertical="center"/>
      <protection/>
    </xf>
    <xf numFmtId="0" fontId="42" fillId="0" borderId="57" xfId="0" applyFont="1" applyFill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center" vertical="center"/>
      <protection locked="0"/>
    </xf>
    <xf numFmtId="1" fontId="35" fillId="0" borderId="68" xfId="0" applyNumberFormat="1" applyFont="1" applyBorder="1" applyAlignment="1" applyProtection="1">
      <alignment horizontal="center" vertical="center" textRotation="90"/>
      <protection/>
    </xf>
    <xf numFmtId="1" fontId="35" fillId="0" borderId="69" xfId="0" applyNumberFormat="1" applyFont="1" applyBorder="1" applyAlignment="1" applyProtection="1">
      <alignment horizontal="center" vertical="center" textRotation="90"/>
      <protection/>
    </xf>
    <xf numFmtId="1" fontId="35" fillId="0" borderId="70" xfId="0" applyNumberFormat="1" applyFont="1" applyBorder="1" applyAlignment="1" applyProtection="1">
      <alignment horizontal="center" vertical="center" textRotation="90"/>
      <protection/>
    </xf>
    <xf numFmtId="1" fontId="42" fillId="32" borderId="56" xfId="0" applyNumberFormat="1" applyFont="1" applyFill="1" applyBorder="1" applyAlignment="1" applyProtection="1">
      <alignment horizontal="left" vertical="center"/>
      <protection/>
    </xf>
    <xf numFmtId="1" fontId="42" fillId="32" borderId="43" xfId="0" applyNumberFormat="1" applyFont="1" applyFill="1" applyBorder="1" applyAlignment="1" applyProtection="1">
      <alignment horizontal="left" vertical="center"/>
      <protection/>
    </xf>
    <xf numFmtId="1" fontId="42" fillId="32" borderId="57" xfId="0" applyNumberFormat="1" applyFont="1" applyFill="1" applyBorder="1" applyAlignment="1" applyProtection="1">
      <alignment horizontal="left" vertical="center"/>
      <protection/>
    </xf>
    <xf numFmtId="0" fontId="36" fillId="30" borderId="18" xfId="0" applyNumberFormat="1" applyFont="1" applyFill="1" applyBorder="1" applyAlignment="1" applyProtection="1">
      <alignment horizontal="center" vertical="center"/>
      <protection/>
    </xf>
    <xf numFmtId="0" fontId="36" fillId="30" borderId="56" xfId="0" applyFont="1" applyFill="1" applyBorder="1" applyAlignment="1" applyProtection="1">
      <alignment horizontal="right" vertical="center"/>
      <protection/>
    </xf>
    <xf numFmtId="0" fontId="36" fillId="30" borderId="57" xfId="0" applyFont="1" applyFill="1" applyBorder="1" applyAlignment="1" applyProtection="1">
      <alignment horizontal="right" vertical="center"/>
      <protection/>
    </xf>
    <xf numFmtId="0" fontId="35" fillId="0" borderId="20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35" fillId="0" borderId="13" xfId="0" applyFont="1" applyFill="1" applyBorder="1" applyAlignment="1" applyProtection="1">
      <alignment horizontal="center" vertical="center"/>
      <protection/>
    </xf>
    <xf numFmtId="0" fontId="0" fillId="0" borderId="52" xfId="0" applyBorder="1" applyAlignment="1">
      <alignment horizontal="center" vertical="center"/>
    </xf>
    <xf numFmtId="0" fontId="45" fillId="0" borderId="20" xfId="0" applyFont="1" applyBorder="1" applyAlignment="1" applyProtection="1">
      <alignment horizontal="center"/>
      <protection locked="0"/>
    </xf>
    <xf numFmtId="0" fontId="45" fillId="0" borderId="22" xfId="0" applyFont="1" applyBorder="1" applyAlignment="1" applyProtection="1">
      <alignment horizontal="center"/>
      <protection locked="0"/>
    </xf>
    <xf numFmtId="49" fontId="23" fillId="0" borderId="71" xfId="66" applyNumberFormat="1" applyFont="1" applyFill="1" applyBorder="1" applyAlignment="1" applyProtection="1">
      <alignment horizontal="center" vertical="center" wrapText="1"/>
      <protection/>
    </xf>
    <xf numFmtId="0" fontId="0" fillId="0" borderId="72" xfId="0" applyBorder="1" applyAlignment="1">
      <alignment horizontal="center" vertical="center" wrapText="1"/>
    </xf>
    <xf numFmtId="0" fontId="23" fillId="0" borderId="20" xfId="66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1" fontId="23" fillId="0" borderId="20" xfId="66" applyNumberFormat="1" applyFont="1" applyFill="1" applyBorder="1" applyAlignment="1" applyProtection="1">
      <alignment horizontal="center" vertical="center" wrapText="1"/>
      <protection/>
    </xf>
    <xf numFmtId="196" fontId="23" fillId="0" borderId="20" xfId="66" applyNumberFormat="1" applyFont="1" applyFill="1" applyBorder="1" applyAlignment="1" applyProtection="1">
      <alignment horizontal="center" vertical="center" wrapText="1"/>
      <protection/>
    </xf>
    <xf numFmtId="0" fontId="23" fillId="0" borderId="22" xfId="66" applyNumberFormat="1" applyFont="1" applyFill="1" applyBorder="1" applyAlignment="1" applyProtection="1">
      <alignment horizontal="center" vertical="center" wrapText="1"/>
      <protection/>
    </xf>
    <xf numFmtId="0" fontId="2" fillId="0" borderId="33" xfId="67" applyFont="1" applyFill="1" applyBorder="1" applyAlignment="1" applyProtection="1">
      <alignment horizontal="left" vertical="top"/>
      <protection/>
    </xf>
    <xf numFmtId="0" fontId="30" fillId="0" borderId="36" xfId="66" applyFont="1" applyFill="1" applyBorder="1" applyAlignment="1" applyProtection="1">
      <alignment horizontal="center" vertical="center" wrapText="1"/>
      <protection/>
    </xf>
    <xf numFmtId="0" fontId="30" fillId="0" borderId="27" xfId="66" applyFont="1" applyFill="1" applyBorder="1" applyAlignment="1" applyProtection="1">
      <alignment horizontal="center" vertical="center" wrapText="1"/>
      <protection/>
    </xf>
    <xf numFmtId="0" fontId="22" fillId="0" borderId="34" xfId="66" applyFont="1" applyFill="1" applyBorder="1" applyAlignment="1" applyProtection="1">
      <alignment horizontal="center" vertical="center" wrapText="1"/>
      <protection/>
    </xf>
    <xf numFmtId="0" fontId="22" fillId="0" borderId="17" xfId="66" applyFont="1" applyFill="1" applyBorder="1" applyAlignment="1" applyProtection="1">
      <alignment horizontal="center" vertical="center" wrapText="1"/>
      <protection/>
    </xf>
    <xf numFmtId="1" fontId="22" fillId="0" borderId="34" xfId="66" applyNumberFormat="1" applyFont="1" applyFill="1" applyBorder="1" applyAlignment="1" applyProtection="1">
      <alignment horizontal="center" vertical="center" textRotation="90" wrapText="1"/>
      <protection/>
    </xf>
    <xf numFmtId="1" fontId="22" fillId="0" borderId="17" xfId="66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71" xfId="66" applyFont="1" applyFill="1" applyBorder="1" applyAlignment="1" applyProtection="1">
      <alignment horizontal="center" vertical="center" wrapText="1"/>
      <protection/>
    </xf>
    <xf numFmtId="0" fontId="22" fillId="0" borderId="64" xfId="66" applyFont="1" applyFill="1" applyBorder="1" applyAlignment="1" applyProtection="1">
      <alignment horizontal="center" vertical="center" wrapText="1"/>
      <protection/>
    </xf>
    <xf numFmtId="0" fontId="22" fillId="0" borderId="65" xfId="66" applyFont="1" applyFill="1" applyBorder="1" applyAlignment="1" applyProtection="1">
      <alignment horizontal="center" vertical="center" wrapText="1"/>
      <protection/>
    </xf>
    <xf numFmtId="0" fontId="30" fillId="0" borderId="36" xfId="66" applyFont="1" applyBorder="1" applyAlignment="1" applyProtection="1">
      <alignment horizontal="center" vertical="center" wrapText="1"/>
      <protection/>
    </xf>
    <xf numFmtId="0" fontId="30" fillId="0" borderId="34" xfId="66" applyFont="1" applyBorder="1" applyAlignment="1" applyProtection="1">
      <alignment horizontal="center" vertical="center" wrapText="1"/>
      <protection/>
    </xf>
    <xf numFmtId="0" fontId="30" fillId="0" borderId="27" xfId="66" applyFont="1" applyBorder="1" applyAlignment="1" applyProtection="1">
      <alignment horizontal="center" vertical="center" wrapText="1"/>
      <protection/>
    </xf>
    <xf numFmtId="0" fontId="30" fillId="0" borderId="17" xfId="66" applyFont="1" applyBorder="1" applyAlignment="1" applyProtection="1">
      <alignment horizontal="center" vertical="center" wrapText="1"/>
      <protection/>
    </xf>
    <xf numFmtId="0" fontId="30" fillId="0" borderId="73" xfId="66" applyFont="1" applyBorder="1" applyAlignment="1" applyProtection="1">
      <alignment horizontal="center" vertical="center" wrapText="1"/>
      <protection/>
    </xf>
    <xf numFmtId="0" fontId="30" fillId="0" borderId="42" xfId="66" applyFont="1" applyBorder="1" applyAlignment="1" applyProtection="1">
      <alignment horizontal="center" vertical="center" wrapText="1"/>
      <protection/>
    </xf>
    <xf numFmtId="0" fontId="30" fillId="0" borderId="74" xfId="66" applyFont="1" applyBorder="1" applyAlignment="1" applyProtection="1">
      <alignment horizontal="center" vertical="center" wrapText="1"/>
      <protection/>
    </xf>
    <xf numFmtId="0" fontId="30" fillId="0" borderId="75" xfId="66" applyFont="1" applyBorder="1" applyAlignment="1" applyProtection="1">
      <alignment horizontal="center" vertical="center" wrapText="1"/>
      <protection/>
    </xf>
    <xf numFmtId="0" fontId="30" fillId="0" borderId="0" xfId="66" applyFont="1" applyBorder="1" applyAlignment="1" applyProtection="1">
      <alignment horizontal="center" vertical="center" wrapText="1"/>
      <protection/>
    </xf>
    <xf numFmtId="0" fontId="30" fillId="0" borderId="76" xfId="66" applyFont="1" applyBorder="1" applyAlignment="1" applyProtection="1">
      <alignment horizontal="center" vertical="center" wrapText="1"/>
      <protection/>
    </xf>
    <xf numFmtId="0" fontId="30" fillId="0" borderId="25" xfId="66" applyFont="1" applyBorder="1" applyAlignment="1" applyProtection="1">
      <alignment horizontal="center" vertical="center" wrapText="1"/>
      <protection/>
    </xf>
    <xf numFmtId="0" fontId="30" fillId="0" borderId="23" xfId="66" applyFont="1" applyBorder="1" applyAlignment="1" applyProtection="1">
      <alignment horizontal="center" vertical="center" wrapText="1"/>
      <protection/>
    </xf>
    <xf numFmtId="0" fontId="30" fillId="0" borderId="24" xfId="66" applyFont="1" applyBorder="1" applyAlignment="1" applyProtection="1">
      <alignment horizontal="center" vertical="center" wrapText="1"/>
      <protection/>
    </xf>
    <xf numFmtId="0" fontId="22" fillId="0" borderId="35" xfId="66" applyFont="1" applyFill="1" applyBorder="1" applyAlignment="1" applyProtection="1">
      <alignment horizontal="center" vertical="center" wrapText="1"/>
      <protection/>
    </xf>
    <xf numFmtId="0" fontId="22" fillId="0" borderId="28" xfId="66" applyFont="1" applyFill="1" applyBorder="1" applyAlignment="1" applyProtection="1">
      <alignment horizontal="center" vertical="center" wrapText="1"/>
      <protection/>
    </xf>
    <xf numFmtId="0" fontId="45" fillId="29" borderId="77" xfId="66" applyFont="1" applyFill="1" applyBorder="1" applyAlignment="1" applyProtection="1">
      <alignment horizontal="center" vertical="center" wrapText="1"/>
      <protection locked="0"/>
    </xf>
    <xf numFmtId="0" fontId="45" fillId="29" borderId="78" xfId="66" applyFont="1" applyFill="1" applyBorder="1" applyAlignment="1" applyProtection="1">
      <alignment horizontal="center" vertical="center" wrapText="1"/>
      <protection locked="0"/>
    </xf>
    <xf numFmtId="0" fontId="45" fillId="29" borderId="41" xfId="66" applyFont="1" applyFill="1" applyBorder="1" applyAlignment="1" applyProtection="1">
      <alignment horizontal="center" vertical="center" wrapText="1"/>
      <protection locked="0"/>
    </xf>
    <xf numFmtId="0" fontId="45" fillId="29" borderId="76" xfId="66" applyFont="1" applyFill="1" applyBorder="1" applyAlignment="1" applyProtection="1">
      <alignment horizontal="center" vertical="center" wrapText="1"/>
      <protection locked="0"/>
    </xf>
    <xf numFmtId="1" fontId="35" fillId="0" borderId="17" xfId="66" applyNumberFormat="1" applyFont="1" applyFill="1" applyBorder="1" applyAlignment="1" applyProtection="1">
      <alignment horizontal="center" vertical="center" wrapText="1"/>
      <protection/>
    </xf>
    <xf numFmtId="1" fontId="35" fillId="0" borderId="20" xfId="66" applyNumberFormat="1" applyFont="1" applyFill="1" applyBorder="1" applyAlignment="1" applyProtection="1">
      <alignment horizontal="center" vertical="center" wrapText="1"/>
      <protection/>
    </xf>
    <xf numFmtId="1" fontId="35" fillId="0" borderId="19" xfId="66" applyNumberFormat="1" applyFont="1" applyFill="1" applyBorder="1" applyAlignment="1" applyProtection="1">
      <alignment horizontal="center" vertical="center" wrapText="1"/>
      <protection/>
    </xf>
    <xf numFmtId="0" fontId="30" fillId="0" borderId="55" xfId="66" applyFont="1" applyBorder="1" applyAlignment="1" applyProtection="1">
      <alignment horizontal="center" vertical="center" wrapText="1"/>
      <protection/>
    </xf>
    <xf numFmtId="0" fontId="30" fillId="0" borderId="44" xfId="66" applyFont="1" applyBorder="1" applyAlignment="1" applyProtection="1">
      <alignment horizontal="center" vertical="center" wrapText="1"/>
      <protection/>
    </xf>
    <xf numFmtId="0" fontId="30" fillId="0" borderId="79" xfId="66" applyFont="1" applyBorder="1" applyAlignment="1" applyProtection="1">
      <alignment horizontal="center" vertical="center" wrapText="1"/>
      <protection/>
    </xf>
    <xf numFmtId="1" fontId="22" fillId="0" borderId="17" xfId="66" applyNumberFormat="1" applyFont="1" applyFill="1" applyBorder="1" applyAlignment="1" applyProtection="1">
      <alignment horizontal="center" vertical="center" wrapText="1"/>
      <protection/>
    </xf>
    <xf numFmtId="1" fontId="22" fillId="0" borderId="19" xfId="66" applyNumberFormat="1" applyFont="1" applyFill="1" applyBorder="1" applyAlignment="1" applyProtection="1">
      <alignment horizontal="center" vertical="center" wrapText="1"/>
      <protection/>
    </xf>
    <xf numFmtId="0" fontId="25" fillId="29" borderId="80" xfId="66" applyFont="1" applyFill="1" applyBorder="1" applyAlignment="1" applyProtection="1">
      <alignment horizontal="center" vertical="center" wrapText="1"/>
      <protection locked="0"/>
    </xf>
    <xf numFmtId="0" fontId="25" fillId="29" borderId="81" xfId="66" applyFont="1" applyFill="1" applyBorder="1" applyAlignment="1" applyProtection="1">
      <alignment horizontal="center" vertical="center" wrapText="1"/>
      <protection locked="0"/>
    </xf>
    <xf numFmtId="0" fontId="25" fillId="29" borderId="78" xfId="66" applyFont="1" applyFill="1" applyBorder="1" applyAlignment="1" applyProtection="1">
      <alignment horizontal="center" vertical="center" wrapText="1"/>
      <protection locked="0"/>
    </xf>
    <xf numFmtId="0" fontId="25" fillId="29" borderId="75" xfId="66" applyFont="1" applyFill="1" applyBorder="1" applyAlignment="1" applyProtection="1">
      <alignment horizontal="center" vertical="center" wrapText="1"/>
      <protection locked="0"/>
    </xf>
    <xf numFmtId="0" fontId="25" fillId="29" borderId="0" xfId="66" applyFont="1" applyFill="1" applyBorder="1" applyAlignment="1" applyProtection="1">
      <alignment horizontal="center" vertical="center" wrapText="1"/>
      <protection locked="0"/>
    </xf>
    <xf numFmtId="0" fontId="25" fillId="29" borderId="76" xfId="66" applyFont="1" applyFill="1" applyBorder="1" applyAlignment="1" applyProtection="1">
      <alignment horizontal="center" vertical="center" wrapText="1"/>
      <protection locked="0"/>
    </xf>
    <xf numFmtId="0" fontId="25" fillId="29" borderId="82" xfId="66" applyFont="1" applyFill="1" applyBorder="1" applyAlignment="1" applyProtection="1">
      <alignment horizontal="center" vertical="center" wrapText="1"/>
      <protection locked="0"/>
    </xf>
    <xf numFmtId="0" fontId="25" fillId="29" borderId="44" xfId="66" applyFont="1" applyFill="1" applyBorder="1" applyAlignment="1" applyProtection="1">
      <alignment horizontal="center" vertical="center" wrapText="1"/>
      <protection locked="0"/>
    </xf>
    <xf numFmtId="1" fontId="45" fillId="0" borderId="20" xfId="66" applyNumberFormat="1" applyFont="1" applyFill="1" applyBorder="1" applyAlignment="1" applyProtection="1">
      <alignment horizontal="center" vertical="center" wrapText="1"/>
      <protection/>
    </xf>
    <xf numFmtId="1" fontId="45" fillId="0" borderId="83" xfId="66" applyNumberFormat="1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0" fontId="23" fillId="0" borderId="27" xfId="66" applyFont="1" applyFill="1" applyBorder="1" applyAlignment="1" applyProtection="1">
      <alignment horizontal="center" vertical="center" wrapText="1"/>
      <protection/>
    </xf>
    <xf numFmtId="0" fontId="23" fillId="0" borderId="17" xfId="66" applyFont="1" applyFill="1" applyBorder="1" applyAlignment="1" applyProtection="1">
      <alignment horizontal="center" vertical="center" wrapText="1"/>
      <protection/>
    </xf>
    <xf numFmtId="0" fontId="35" fillId="0" borderId="17" xfId="66" applyFont="1" applyFill="1" applyBorder="1" applyAlignment="1" applyProtection="1">
      <alignment horizontal="center" vertical="center"/>
      <protection/>
    </xf>
    <xf numFmtId="0" fontId="35" fillId="0" borderId="20" xfId="66" applyFont="1" applyFill="1" applyBorder="1" applyAlignment="1" applyProtection="1">
      <alignment horizontal="center" vertical="center"/>
      <protection/>
    </xf>
    <xf numFmtId="0" fontId="35" fillId="0" borderId="19" xfId="66" applyFont="1" applyFill="1" applyBorder="1" applyAlignment="1" applyProtection="1">
      <alignment horizontal="center" vertical="center"/>
      <protection/>
    </xf>
    <xf numFmtId="0" fontId="29" fillId="0" borderId="33" xfId="66" applyFont="1" applyFill="1" applyBorder="1" applyAlignment="1" applyProtection="1">
      <alignment horizontal="left" vertical="center"/>
      <protection/>
    </xf>
    <xf numFmtId="0" fontId="23" fillId="0" borderId="36" xfId="66" applyFont="1" applyFill="1" applyBorder="1" applyAlignment="1" applyProtection="1">
      <alignment horizontal="center" vertical="center" wrapText="1"/>
      <protection/>
    </xf>
    <xf numFmtId="0" fontId="23" fillId="0" borderId="34" xfId="66" applyFont="1" applyFill="1" applyBorder="1" applyAlignment="1" applyProtection="1">
      <alignment horizontal="center" vertical="center" wrapText="1"/>
      <protection/>
    </xf>
    <xf numFmtId="49" fontId="23" fillId="0" borderId="34" xfId="66" applyNumberFormat="1" applyFont="1" applyFill="1" applyBorder="1" applyAlignment="1" applyProtection="1">
      <alignment horizontal="center" vertical="center" wrapText="1"/>
      <protection/>
    </xf>
    <xf numFmtId="49" fontId="23" fillId="0" borderId="45" xfId="66" applyNumberFormat="1" applyFont="1" applyFill="1" applyBorder="1" applyAlignment="1" applyProtection="1">
      <alignment horizontal="center" vertical="center" wrapText="1"/>
      <protection/>
    </xf>
    <xf numFmtId="0" fontId="25" fillId="29" borderId="0" xfId="66" applyFont="1" applyFill="1" applyAlignment="1" applyProtection="1">
      <alignment horizontal="center"/>
      <protection locked="0"/>
    </xf>
    <xf numFmtId="0" fontId="23" fillId="0" borderId="53" xfId="66" applyFont="1" applyFill="1" applyBorder="1" applyAlignment="1" applyProtection="1">
      <alignment horizontal="center" vertical="center" wrapText="1"/>
      <protection/>
    </xf>
    <xf numFmtId="0" fontId="23" fillId="0" borderId="21" xfId="66" applyFont="1" applyFill="1" applyBorder="1" applyAlignment="1" applyProtection="1">
      <alignment horizontal="center" vertical="center" wrapText="1"/>
      <protection/>
    </xf>
    <xf numFmtId="0" fontId="23" fillId="0" borderId="22" xfId="66" applyFont="1" applyFill="1" applyBorder="1" applyAlignment="1" applyProtection="1">
      <alignment horizontal="center" vertical="center" wrapText="1"/>
      <protection/>
    </xf>
    <xf numFmtId="0" fontId="23" fillId="0" borderId="14" xfId="66" applyFont="1" applyFill="1" applyBorder="1" applyAlignment="1" applyProtection="1">
      <alignment horizontal="center" vertical="center" wrapText="1"/>
      <protection/>
    </xf>
    <xf numFmtId="0" fontId="23" fillId="0" borderId="15" xfId="66" applyFont="1" applyFill="1" applyBorder="1" applyAlignment="1" applyProtection="1">
      <alignment horizontal="center" vertical="center" wrapText="1"/>
      <protection/>
    </xf>
    <xf numFmtId="0" fontId="35" fillId="0" borderId="15" xfId="66" applyFont="1" applyFill="1" applyBorder="1" applyAlignment="1" applyProtection="1">
      <alignment horizontal="center" vertical="center"/>
      <protection/>
    </xf>
    <xf numFmtId="0" fontId="35" fillId="0" borderId="13" xfId="66" applyFont="1" applyFill="1" applyBorder="1" applyAlignment="1" applyProtection="1">
      <alignment horizontal="center" vertical="center"/>
      <protection/>
    </xf>
    <xf numFmtId="0" fontId="35" fillId="0" borderId="16" xfId="66" applyFont="1" applyFill="1" applyBorder="1" applyAlignment="1" applyProtection="1">
      <alignment horizontal="center" vertical="center"/>
      <protection/>
    </xf>
    <xf numFmtId="49" fontId="25" fillId="29" borderId="0" xfId="67" applyNumberFormat="1" applyFont="1" applyFill="1" applyBorder="1" applyAlignment="1" applyProtection="1">
      <alignment horizontal="center" vertical="top" wrapText="1"/>
      <protection locked="0"/>
    </xf>
    <xf numFmtId="0" fontId="23" fillId="0" borderId="27" xfId="66" applyFont="1" applyFill="1" applyBorder="1" applyAlignment="1" applyProtection="1">
      <alignment horizontal="center" vertical="center"/>
      <protection/>
    </xf>
    <xf numFmtId="0" fontId="23" fillId="0" borderId="17" xfId="66" applyFont="1" applyFill="1" applyBorder="1" applyAlignment="1" applyProtection="1">
      <alignment horizontal="center" vertical="center"/>
      <protection/>
    </xf>
    <xf numFmtId="196" fontId="35" fillId="0" borderId="17" xfId="66" applyNumberFormat="1" applyFont="1" applyFill="1" applyBorder="1" applyAlignment="1" applyProtection="1">
      <alignment horizontal="center" vertical="center"/>
      <protection/>
    </xf>
    <xf numFmtId="196" fontId="35" fillId="0" borderId="20" xfId="66" applyNumberFormat="1" applyFont="1" applyFill="1" applyBorder="1" applyAlignment="1" applyProtection="1">
      <alignment horizontal="center" vertical="center"/>
      <protection/>
    </xf>
    <xf numFmtId="196" fontId="35" fillId="0" borderId="19" xfId="66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horizontal="left" vertical="center"/>
      <protection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ідсотковий 2" xfId="41"/>
    <cellStyle name="Відсотковий 3" xfId="42"/>
    <cellStyle name="Вывод" xfId="43"/>
    <cellStyle name="Вычисление" xfId="44"/>
    <cellStyle name="Hyperlink" xfId="45"/>
    <cellStyle name="Гіперпосилання 2" xfId="46"/>
    <cellStyle name="Грошовий 2" xfId="47"/>
    <cellStyle name="Currency" xfId="48"/>
    <cellStyle name="Currency [0]" xfId="49"/>
    <cellStyle name="Добре" xfId="50"/>
    <cellStyle name="Заголовок 1" xfId="51"/>
    <cellStyle name="Заголовок 2" xfId="52"/>
    <cellStyle name="Заголовок 3" xfId="53"/>
    <cellStyle name="Заголовок 4" xfId="54"/>
    <cellStyle name="Звичайний 2" xfId="55"/>
    <cellStyle name="Звичайний 3" xfId="56"/>
    <cellStyle name="Звичайний 3 2" xfId="57"/>
    <cellStyle name="Зв'язана клітинка" xfId="58"/>
    <cellStyle name="Итог" xfId="59"/>
    <cellStyle name="Контрольна клітинка" xfId="60"/>
    <cellStyle name="Контрольная ячейка" xfId="61"/>
    <cellStyle name="Назва" xfId="62"/>
    <cellStyle name="Название" xfId="63"/>
    <cellStyle name="Нейтральный" xfId="64"/>
    <cellStyle name="Обычный_b_g_new_spets_07_12_3" xfId="65"/>
    <cellStyle name="Обычный_b_z_05_03v" xfId="66"/>
    <cellStyle name="Обычный_Зразок плану  blank plan_dod1_dfn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ередній" xfId="74"/>
    <cellStyle name="Текст попередження" xfId="75"/>
    <cellStyle name="Текст предупреждения" xfId="76"/>
    <cellStyle name="Comma" xfId="77"/>
    <cellStyle name="Comma [0]" xfId="78"/>
    <cellStyle name="Хороший" xfId="79"/>
  </cellStyles>
  <dxfs count="18">
    <dxf>
      <font>
        <color rgb="FF9C0006"/>
      </font>
      <fill>
        <patternFill>
          <bgColor rgb="FFFFC7CE"/>
        </patternFill>
      </fill>
    </dxf>
    <dxf>
      <font>
        <color rgb="FF007E39"/>
      </font>
      <fill>
        <patternFill>
          <bgColor rgb="FF99FF3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7E39"/>
      </font>
      <fill>
        <patternFill>
          <bgColor rgb="FF99FF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542925</xdr:rowOff>
    </xdr:from>
    <xdr:to>
      <xdr:col>15</xdr:col>
      <xdr:colOff>76200</xdr:colOff>
      <xdr:row>12</xdr:row>
      <xdr:rowOff>152400</xdr:rowOff>
    </xdr:to>
    <xdr:sp>
      <xdr:nvSpPr>
        <xdr:cNvPr id="1" name="Прямоугольник 6"/>
        <xdr:cNvSpPr>
          <a:spLocks/>
        </xdr:cNvSpPr>
      </xdr:nvSpPr>
      <xdr:spPr>
        <a:xfrm>
          <a:off x="285750" y="1752600"/>
          <a:ext cx="4076700" cy="3438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Ректор 
</a:t>
          </a:r>
          <a:r>
            <a:rPr lang="en-US" cap="none" sz="160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академік 
</a:t>
          </a:r>
          <a:r>
            <a:rPr lang="en-US" cap="none" sz="1600" b="0" i="0" u="none" baseline="0">
              <a:solidFill>
                <a:srgbClr val="000000"/>
              </a:solidFill>
            </a:rPr>
            <a:t>НАПН України _____________  В. Д. Будак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№______ від "____"_____________ 20___ р.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BOTA\&#1053;&#1072;&#1074;&#1095;_&#1087;&#1083;&#1072;&#1085;&#1080;\_MON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O24"/>
  <sheetViews>
    <sheetView zoomScale="70" zoomScaleNormal="70" zoomScalePageLayoutView="0" workbookViewId="0" topLeftCell="A7">
      <selection activeCell="AM18" sqref="AM18"/>
    </sheetView>
  </sheetViews>
  <sheetFormatPr defaultColWidth="8.875" defaultRowHeight="12.75"/>
  <cols>
    <col min="1" max="55" width="3.75390625" style="114" customWidth="1"/>
    <col min="56" max="63" width="7.75390625" style="114" customWidth="1"/>
    <col min="64" max="16384" width="8.875" style="114" customWidth="1"/>
  </cols>
  <sheetData>
    <row r="1" spans="66:67" ht="15.75">
      <c r="BN1" s="115"/>
      <c r="BO1" s="115"/>
    </row>
    <row r="2" spans="1:67" ht="39.75" customHeight="1">
      <c r="A2" s="221" t="s">
        <v>80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N2" s="115"/>
      <c r="BO2" s="115"/>
    </row>
    <row r="3" spans="1:63" ht="39.75" customHeight="1">
      <c r="A3" s="221" t="s">
        <v>79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</row>
    <row r="4" spans="1:67" s="115" customFormat="1" ht="60" customHeight="1">
      <c r="A4" s="218" t="s">
        <v>15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N4" s="114"/>
      <c r="BO4" s="114"/>
    </row>
    <row r="5" spans="1:67" s="115" customFormat="1" ht="30" customHeight="1">
      <c r="A5" s="219" t="s">
        <v>87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N5" s="114"/>
      <c r="BO5" s="114"/>
    </row>
    <row r="6" spans="66:67" s="115" customFormat="1" ht="19.5" customHeight="1">
      <c r="BN6" s="114"/>
      <c r="BO6" s="114"/>
    </row>
    <row r="7" spans="19:67" s="115" customFormat="1" ht="30" customHeight="1">
      <c r="S7" s="204" t="s">
        <v>81</v>
      </c>
      <c r="T7" s="204"/>
      <c r="U7" s="204"/>
      <c r="V7" s="204"/>
      <c r="W7" s="204"/>
      <c r="X7" s="204"/>
      <c r="Y7" s="204"/>
      <c r="Z7" s="204"/>
      <c r="AA7" s="204"/>
      <c r="AB7" s="207" t="s">
        <v>163</v>
      </c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X7" s="204" t="s">
        <v>14</v>
      </c>
      <c r="AY7" s="204"/>
      <c r="AZ7" s="204"/>
      <c r="BA7" s="204"/>
      <c r="BB7" s="204"/>
      <c r="BC7" s="204"/>
      <c r="BD7" s="204"/>
      <c r="BE7" s="204"/>
      <c r="BF7" s="229" t="s">
        <v>103</v>
      </c>
      <c r="BG7" s="229"/>
      <c r="BH7" s="229"/>
      <c r="BI7" s="229"/>
      <c r="BJ7" s="229"/>
      <c r="BK7" s="229"/>
      <c r="BN7" s="114"/>
      <c r="BO7" s="114"/>
    </row>
    <row r="8" spans="19:67" s="115" customFormat="1" ht="37.5" customHeight="1">
      <c r="S8" s="204" t="s">
        <v>82</v>
      </c>
      <c r="T8" s="204"/>
      <c r="U8" s="204"/>
      <c r="V8" s="204"/>
      <c r="W8" s="204"/>
      <c r="X8" s="204"/>
      <c r="Y8" s="204"/>
      <c r="Z8" s="204"/>
      <c r="AA8" s="204"/>
      <c r="AB8" s="214" t="s">
        <v>211</v>
      </c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X8" s="204" t="s">
        <v>86</v>
      </c>
      <c r="AY8" s="204"/>
      <c r="AZ8" s="204"/>
      <c r="BA8" s="204"/>
      <c r="BB8" s="204"/>
      <c r="BC8" s="204"/>
      <c r="BD8" s="204"/>
      <c r="BE8" s="204"/>
      <c r="BF8" s="230" t="s">
        <v>100</v>
      </c>
      <c r="BG8" s="230"/>
      <c r="BH8" s="230"/>
      <c r="BI8" s="230"/>
      <c r="BJ8" s="230"/>
      <c r="BK8" s="230"/>
      <c r="BN8" s="114"/>
      <c r="BO8" s="114"/>
    </row>
    <row r="9" spans="19:67" s="115" customFormat="1" ht="34.5" customHeight="1">
      <c r="S9" s="213" t="s">
        <v>133</v>
      </c>
      <c r="T9" s="204"/>
      <c r="U9" s="204"/>
      <c r="V9" s="204"/>
      <c r="W9" s="204"/>
      <c r="X9" s="204"/>
      <c r="Y9" s="204"/>
      <c r="Z9" s="204"/>
      <c r="AA9" s="20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X9" s="204" t="s">
        <v>84</v>
      </c>
      <c r="AY9" s="204"/>
      <c r="AZ9" s="204"/>
      <c r="BA9" s="204"/>
      <c r="BB9" s="204"/>
      <c r="BC9" s="204"/>
      <c r="BD9" s="204"/>
      <c r="BE9" s="204"/>
      <c r="BF9" s="206" t="s">
        <v>101</v>
      </c>
      <c r="BG9" s="206"/>
      <c r="BH9" s="206"/>
      <c r="BI9" s="206"/>
      <c r="BJ9" s="206"/>
      <c r="BK9" s="206"/>
      <c r="BN9" s="114"/>
      <c r="BO9" s="114"/>
    </row>
    <row r="10" spans="19:67" s="115" customFormat="1" ht="30" customHeight="1">
      <c r="S10" s="204" t="s">
        <v>83</v>
      </c>
      <c r="T10" s="204"/>
      <c r="U10" s="204"/>
      <c r="V10" s="204"/>
      <c r="W10" s="204"/>
      <c r="X10" s="204"/>
      <c r="Y10" s="204"/>
      <c r="Z10" s="204"/>
      <c r="AA10" s="204"/>
      <c r="AB10" s="206" t="s">
        <v>164</v>
      </c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X10" s="204" t="s">
        <v>85</v>
      </c>
      <c r="AY10" s="204"/>
      <c r="AZ10" s="204"/>
      <c r="BA10" s="204"/>
      <c r="BB10" s="204"/>
      <c r="BC10" s="204"/>
      <c r="BD10" s="204"/>
      <c r="BE10" s="204"/>
      <c r="BF10" s="230" t="s">
        <v>212</v>
      </c>
      <c r="BG10" s="230"/>
      <c r="BH10" s="230"/>
      <c r="BI10" s="230"/>
      <c r="BJ10" s="230"/>
      <c r="BK10" s="230"/>
      <c r="BN10" s="114"/>
      <c r="BO10" s="114"/>
    </row>
    <row r="11" spans="19:67" s="115" customFormat="1" ht="30" customHeight="1">
      <c r="S11" s="204" t="s">
        <v>134</v>
      </c>
      <c r="T11" s="204"/>
      <c r="U11" s="204"/>
      <c r="V11" s="204"/>
      <c r="W11" s="204"/>
      <c r="X11" s="204"/>
      <c r="Y11" s="204"/>
      <c r="Z11" s="204"/>
      <c r="AA11" s="204"/>
      <c r="AB11" s="207" t="s">
        <v>210</v>
      </c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N11" s="114"/>
      <c r="BO11" s="114"/>
    </row>
    <row r="12" spans="19:63" ht="30" customHeight="1">
      <c r="S12" s="116"/>
      <c r="T12" s="116"/>
      <c r="U12" s="116"/>
      <c r="V12" s="116"/>
      <c r="W12" s="116"/>
      <c r="X12" s="116"/>
      <c r="Y12" s="116"/>
      <c r="Z12" s="116"/>
      <c r="AA12" s="116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X12" s="117"/>
      <c r="AY12" s="117"/>
      <c r="AZ12" s="117"/>
      <c r="BA12" s="117"/>
      <c r="BB12" s="117"/>
      <c r="BC12" s="117"/>
      <c r="BD12" s="117"/>
      <c r="BE12" s="117"/>
      <c r="BF12" s="72"/>
      <c r="BG12" s="72"/>
      <c r="BH12" s="72"/>
      <c r="BI12" s="72"/>
      <c r="BJ12" s="72"/>
      <c r="BK12" s="72"/>
    </row>
    <row r="13" spans="19:63" ht="19.5" customHeight="1">
      <c r="S13" s="118"/>
      <c r="T13" s="118"/>
      <c r="U13" s="118"/>
      <c r="V13" s="118"/>
      <c r="W13" s="118"/>
      <c r="X13" s="118"/>
      <c r="Y13" s="118"/>
      <c r="Z13" s="118"/>
      <c r="AA13" s="118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X13" s="120"/>
      <c r="AY13" s="120"/>
      <c r="AZ13" s="120"/>
      <c r="BA13" s="120"/>
      <c r="BB13" s="120"/>
      <c r="BC13" s="120"/>
      <c r="BD13" s="120"/>
      <c r="BE13" s="120"/>
      <c r="BF13" s="121"/>
      <c r="BG13" s="121"/>
      <c r="BH13" s="121"/>
      <c r="BI13" s="121"/>
      <c r="BJ13" s="121"/>
      <c r="BK13" s="121"/>
    </row>
    <row r="14" spans="1:63" ht="30" customHeight="1">
      <c r="A14" s="205" t="s">
        <v>16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C14" s="217" t="s">
        <v>17</v>
      </c>
      <c r="BD14" s="217"/>
      <c r="BE14" s="217"/>
      <c r="BF14" s="217"/>
      <c r="BG14" s="217"/>
      <c r="BH14" s="217"/>
      <c r="BI14" s="217"/>
      <c r="BJ14" s="217"/>
      <c r="BK14" s="217"/>
    </row>
    <row r="15" ht="13.5" thickBot="1"/>
    <row r="16" spans="1:63" ht="24.75" customHeight="1">
      <c r="A16" s="211" t="s">
        <v>18</v>
      </c>
      <c r="B16" s="208" t="s">
        <v>19</v>
      </c>
      <c r="C16" s="209"/>
      <c r="D16" s="209"/>
      <c r="E16" s="210"/>
      <c r="F16" s="208" t="s">
        <v>20</v>
      </c>
      <c r="G16" s="209"/>
      <c r="H16" s="209"/>
      <c r="I16" s="209"/>
      <c r="J16" s="208" t="s">
        <v>21</v>
      </c>
      <c r="K16" s="209"/>
      <c r="L16" s="209"/>
      <c r="M16" s="209"/>
      <c r="N16" s="210"/>
      <c r="O16" s="208" t="s">
        <v>22</v>
      </c>
      <c r="P16" s="209"/>
      <c r="Q16" s="209"/>
      <c r="R16" s="210"/>
      <c r="S16" s="208" t="s">
        <v>23</v>
      </c>
      <c r="T16" s="209"/>
      <c r="U16" s="209"/>
      <c r="V16" s="209"/>
      <c r="W16" s="210"/>
      <c r="X16" s="208" t="s">
        <v>24</v>
      </c>
      <c r="Y16" s="209"/>
      <c r="Z16" s="209"/>
      <c r="AA16" s="210"/>
      <c r="AB16" s="208" t="s">
        <v>25</v>
      </c>
      <c r="AC16" s="209"/>
      <c r="AD16" s="209"/>
      <c r="AE16" s="210"/>
      <c r="AF16" s="208" t="s">
        <v>26</v>
      </c>
      <c r="AG16" s="209"/>
      <c r="AH16" s="209"/>
      <c r="AI16" s="209"/>
      <c r="AJ16" s="210"/>
      <c r="AK16" s="208" t="s">
        <v>27</v>
      </c>
      <c r="AL16" s="209"/>
      <c r="AM16" s="209"/>
      <c r="AN16" s="210"/>
      <c r="AO16" s="208" t="s">
        <v>28</v>
      </c>
      <c r="AP16" s="209"/>
      <c r="AQ16" s="209"/>
      <c r="AR16" s="209"/>
      <c r="AS16" s="210"/>
      <c r="AT16" s="208" t="s">
        <v>29</v>
      </c>
      <c r="AU16" s="209"/>
      <c r="AV16" s="209"/>
      <c r="AW16" s="210"/>
      <c r="AX16" s="208" t="s">
        <v>30</v>
      </c>
      <c r="AY16" s="209"/>
      <c r="AZ16" s="209"/>
      <c r="BA16" s="210"/>
      <c r="BB16" s="122"/>
      <c r="BC16" s="223" t="s">
        <v>18</v>
      </c>
      <c r="BD16" s="225" t="s">
        <v>31</v>
      </c>
      <c r="BE16" s="215" t="s">
        <v>73</v>
      </c>
      <c r="BF16" s="215" t="s">
        <v>74</v>
      </c>
      <c r="BG16" s="215" t="s">
        <v>75</v>
      </c>
      <c r="BH16" s="215" t="s">
        <v>76</v>
      </c>
      <c r="BI16" s="215" t="s">
        <v>77</v>
      </c>
      <c r="BJ16" s="215" t="s">
        <v>33</v>
      </c>
      <c r="BK16" s="231" t="s">
        <v>0</v>
      </c>
    </row>
    <row r="17" spans="1:63" ht="24.75" customHeight="1" thickBot="1">
      <c r="A17" s="212"/>
      <c r="B17" s="123">
        <v>1</v>
      </c>
      <c r="C17" s="124">
        <v>2</v>
      </c>
      <c r="D17" s="124">
        <v>3</v>
      </c>
      <c r="E17" s="125">
        <v>4</v>
      </c>
      <c r="F17" s="123">
        <v>5</v>
      </c>
      <c r="G17" s="124">
        <v>6</v>
      </c>
      <c r="H17" s="124">
        <v>7</v>
      </c>
      <c r="I17" s="124">
        <v>8</v>
      </c>
      <c r="J17" s="123">
        <v>9</v>
      </c>
      <c r="K17" s="124">
        <v>10</v>
      </c>
      <c r="L17" s="124">
        <v>11</v>
      </c>
      <c r="M17" s="124">
        <v>12</v>
      </c>
      <c r="N17" s="125">
        <v>13</v>
      </c>
      <c r="O17" s="123">
        <v>14</v>
      </c>
      <c r="P17" s="124">
        <v>15</v>
      </c>
      <c r="Q17" s="124">
        <v>16</v>
      </c>
      <c r="R17" s="125">
        <v>17</v>
      </c>
      <c r="S17" s="123">
        <v>18</v>
      </c>
      <c r="T17" s="124">
        <v>19</v>
      </c>
      <c r="U17" s="124">
        <v>20</v>
      </c>
      <c r="V17" s="124">
        <v>21</v>
      </c>
      <c r="W17" s="125">
        <v>22</v>
      </c>
      <c r="X17" s="123">
        <v>23</v>
      </c>
      <c r="Y17" s="124">
        <v>24</v>
      </c>
      <c r="Z17" s="124">
        <v>25</v>
      </c>
      <c r="AA17" s="125">
        <v>26</v>
      </c>
      <c r="AB17" s="123">
        <v>27</v>
      </c>
      <c r="AC17" s="124">
        <v>28</v>
      </c>
      <c r="AD17" s="124">
        <v>29</v>
      </c>
      <c r="AE17" s="125">
        <v>30</v>
      </c>
      <c r="AF17" s="123">
        <v>31</v>
      </c>
      <c r="AG17" s="124">
        <v>32</v>
      </c>
      <c r="AH17" s="124">
        <v>33</v>
      </c>
      <c r="AI17" s="124">
        <v>34</v>
      </c>
      <c r="AJ17" s="125">
        <v>35</v>
      </c>
      <c r="AK17" s="123">
        <v>36</v>
      </c>
      <c r="AL17" s="124">
        <v>37</v>
      </c>
      <c r="AM17" s="124">
        <v>38</v>
      </c>
      <c r="AN17" s="125">
        <v>39</v>
      </c>
      <c r="AO17" s="123">
        <v>40</v>
      </c>
      <c r="AP17" s="124">
        <v>41</v>
      </c>
      <c r="AQ17" s="124">
        <v>42</v>
      </c>
      <c r="AR17" s="124">
        <v>43</v>
      </c>
      <c r="AS17" s="125">
        <v>44</v>
      </c>
      <c r="AT17" s="123">
        <v>45</v>
      </c>
      <c r="AU17" s="124">
        <v>46</v>
      </c>
      <c r="AV17" s="124">
        <v>47</v>
      </c>
      <c r="AW17" s="125">
        <v>48</v>
      </c>
      <c r="AX17" s="123">
        <v>49</v>
      </c>
      <c r="AY17" s="124">
        <v>50</v>
      </c>
      <c r="AZ17" s="124">
        <v>51</v>
      </c>
      <c r="BA17" s="125">
        <v>52</v>
      </c>
      <c r="BB17" s="126"/>
      <c r="BC17" s="224"/>
      <c r="BD17" s="226"/>
      <c r="BE17" s="216"/>
      <c r="BF17" s="216"/>
      <c r="BG17" s="216"/>
      <c r="BH17" s="216"/>
      <c r="BI17" s="216"/>
      <c r="BJ17" s="216"/>
      <c r="BK17" s="232"/>
    </row>
    <row r="18" spans="1:63" ht="19.5" customHeight="1">
      <c r="A18" s="128" t="s">
        <v>34</v>
      </c>
      <c r="B18" s="36"/>
      <c r="C18" s="37"/>
      <c r="D18" s="37"/>
      <c r="E18" s="38"/>
      <c r="F18" s="36"/>
      <c r="G18" s="37"/>
      <c r="H18" s="37"/>
      <c r="I18" s="37"/>
      <c r="J18" s="36"/>
      <c r="K18" s="37"/>
      <c r="L18" s="37"/>
      <c r="M18" s="37"/>
      <c r="N18" s="38"/>
      <c r="O18" s="36"/>
      <c r="P18" s="37"/>
      <c r="Q18" s="129" t="s">
        <v>36</v>
      </c>
      <c r="R18" s="129" t="s">
        <v>36</v>
      </c>
      <c r="S18" s="129" t="s">
        <v>37</v>
      </c>
      <c r="T18" s="130" t="s">
        <v>37</v>
      </c>
      <c r="U18" s="130" t="s">
        <v>37</v>
      </c>
      <c r="V18" s="129" t="s">
        <v>37</v>
      </c>
      <c r="W18" s="130" t="s">
        <v>37</v>
      </c>
      <c r="X18" s="36"/>
      <c r="Y18" s="37"/>
      <c r="Z18" s="37"/>
      <c r="AA18" s="38"/>
      <c r="AB18" s="36"/>
      <c r="AC18" s="37"/>
      <c r="AD18" s="37"/>
      <c r="AE18" s="38"/>
      <c r="AF18" s="36" t="s">
        <v>38</v>
      </c>
      <c r="AG18" s="37" t="s">
        <v>38</v>
      </c>
      <c r="AH18" s="37" t="s">
        <v>38</v>
      </c>
      <c r="AI18" s="37" t="s">
        <v>38</v>
      </c>
      <c r="AJ18" s="38"/>
      <c r="AK18" s="36"/>
      <c r="AL18" s="37"/>
      <c r="AM18" s="37"/>
      <c r="AN18" s="38"/>
      <c r="AO18" s="36" t="s">
        <v>36</v>
      </c>
      <c r="AP18" s="129" t="s">
        <v>36</v>
      </c>
      <c r="AQ18" s="129" t="s">
        <v>37</v>
      </c>
      <c r="AR18" s="129" t="s">
        <v>37</v>
      </c>
      <c r="AS18" s="130" t="s">
        <v>37</v>
      </c>
      <c r="AT18" s="131" t="s">
        <v>37</v>
      </c>
      <c r="AU18" s="129" t="s">
        <v>37</v>
      </c>
      <c r="AV18" s="129" t="s">
        <v>37</v>
      </c>
      <c r="AW18" s="130" t="s">
        <v>37</v>
      </c>
      <c r="AX18" s="131" t="s">
        <v>37</v>
      </c>
      <c r="AY18" s="129" t="s">
        <v>37</v>
      </c>
      <c r="AZ18" s="129" t="s">
        <v>37</v>
      </c>
      <c r="BA18" s="130" t="s">
        <v>37</v>
      </c>
      <c r="BB18" s="127"/>
      <c r="BC18" s="20" t="s">
        <v>34</v>
      </c>
      <c r="BD18" s="22">
        <f>COUNTBLANK(B18:BA18)</f>
        <v>28</v>
      </c>
      <c r="BE18" s="23">
        <f>COUNTIF(B18:BA18,"С")</f>
        <v>4</v>
      </c>
      <c r="BF18" s="23">
        <f>COUNTIF(B18:BA18,"А")</f>
        <v>0</v>
      </c>
      <c r="BG18" s="23">
        <f>COUNTIF(B18:BA18,"Н")</f>
        <v>4</v>
      </c>
      <c r="BH18" s="23">
        <f>COUNTIF(B18:BA18,"П")</f>
        <v>0</v>
      </c>
      <c r="BI18" s="23">
        <f>COUNTIF(B18:BA18,"Д")</f>
        <v>0</v>
      </c>
      <c r="BJ18" s="23">
        <f>COUNTIF(B18:BA18,"К")</f>
        <v>16</v>
      </c>
      <c r="BK18" s="24">
        <f>SUM(BD18:BJ18)</f>
        <v>52</v>
      </c>
    </row>
    <row r="19" spans="1:63" ht="19.5" customHeight="1">
      <c r="A19" s="128" t="s">
        <v>34</v>
      </c>
      <c r="B19" s="36"/>
      <c r="C19" s="37"/>
      <c r="D19" s="37"/>
      <c r="E19" s="38"/>
      <c r="F19" s="36"/>
      <c r="G19" s="37"/>
      <c r="H19" s="37"/>
      <c r="I19" s="37"/>
      <c r="J19" s="36"/>
      <c r="K19" s="37"/>
      <c r="L19" s="37"/>
      <c r="M19" s="37"/>
      <c r="N19" s="38"/>
      <c r="O19" s="36"/>
      <c r="P19" s="37"/>
      <c r="Q19" s="129" t="s">
        <v>36</v>
      </c>
      <c r="R19" s="129" t="s">
        <v>36</v>
      </c>
      <c r="S19" s="129" t="s">
        <v>37</v>
      </c>
      <c r="T19" s="130" t="s">
        <v>37</v>
      </c>
      <c r="U19" s="130" t="s">
        <v>37</v>
      </c>
      <c r="V19" s="129" t="s">
        <v>37</v>
      </c>
      <c r="W19" s="130" t="s">
        <v>37</v>
      </c>
      <c r="X19" s="36" t="s">
        <v>39</v>
      </c>
      <c r="Y19" s="37" t="s">
        <v>39</v>
      </c>
      <c r="Z19" s="37" t="s">
        <v>39</v>
      </c>
      <c r="AA19" s="38" t="s">
        <v>39</v>
      </c>
      <c r="AB19" s="36" t="s">
        <v>39</v>
      </c>
      <c r="AC19" s="37" t="s">
        <v>39</v>
      </c>
      <c r="AD19" s="37"/>
      <c r="AE19" s="38"/>
      <c r="AF19" s="36"/>
      <c r="AG19" s="37"/>
      <c r="AH19" s="37"/>
      <c r="AI19" s="37"/>
      <c r="AJ19" s="38"/>
      <c r="AK19" s="36"/>
      <c r="AL19" s="37"/>
      <c r="AM19" s="37"/>
      <c r="AN19" s="38"/>
      <c r="AO19" s="36" t="s">
        <v>36</v>
      </c>
      <c r="AP19" s="129" t="s">
        <v>36</v>
      </c>
      <c r="AQ19" s="129" t="s">
        <v>37</v>
      </c>
      <c r="AR19" s="129" t="s">
        <v>37</v>
      </c>
      <c r="AS19" s="130" t="s">
        <v>37</v>
      </c>
      <c r="AT19" s="131" t="s">
        <v>37</v>
      </c>
      <c r="AU19" s="129" t="s">
        <v>37</v>
      </c>
      <c r="AV19" s="129" t="s">
        <v>37</v>
      </c>
      <c r="AW19" s="130" t="s">
        <v>37</v>
      </c>
      <c r="AX19" s="131" t="s">
        <v>37</v>
      </c>
      <c r="AY19" s="129" t="s">
        <v>37</v>
      </c>
      <c r="AZ19" s="129" t="s">
        <v>37</v>
      </c>
      <c r="BA19" s="130" t="s">
        <v>37</v>
      </c>
      <c r="BB19" s="127"/>
      <c r="BC19" s="20" t="s">
        <v>34</v>
      </c>
      <c r="BD19" s="22">
        <f>COUNTBLANK(B19:BA19)</f>
        <v>26</v>
      </c>
      <c r="BE19" s="23">
        <f>COUNTIF(B19:BA19,"С")</f>
        <v>4</v>
      </c>
      <c r="BF19" s="23">
        <f>COUNTIF(B19:BA19,"А")</f>
        <v>0</v>
      </c>
      <c r="BG19" s="23">
        <f>COUNTIF(B19:BA19,"Н")</f>
        <v>0</v>
      </c>
      <c r="BH19" s="23">
        <f>COUNTIF(B19:BA19,"П")</f>
        <v>6</v>
      </c>
      <c r="BI19" s="23">
        <f>COUNTIF(B19:BA19,"Д")</f>
        <v>0</v>
      </c>
      <c r="BJ19" s="23">
        <f>COUNTIF(B19:BA19,"К")</f>
        <v>16</v>
      </c>
      <c r="BK19" s="24">
        <f>SUM(BD19:BJ19)</f>
        <v>52</v>
      </c>
    </row>
    <row r="20" spans="1:63" ht="19.5" customHeight="1" thickBot="1">
      <c r="A20" s="132" t="s">
        <v>35</v>
      </c>
      <c r="B20" s="39"/>
      <c r="C20" s="40"/>
      <c r="D20" s="40"/>
      <c r="E20" s="41"/>
      <c r="F20" s="39"/>
      <c r="G20" s="40"/>
      <c r="H20" s="40"/>
      <c r="I20" s="40"/>
      <c r="J20" s="39"/>
      <c r="K20" s="40"/>
      <c r="L20" s="40"/>
      <c r="M20" s="40"/>
      <c r="N20" s="41"/>
      <c r="O20" s="39"/>
      <c r="P20" s="40"/>
      <c r="Q20" s="133" t="s">
        <v>36</v>
      </c>
      <c r="R20" s="133" t="s">
        <v>36</v>
      </c>
      <c r="S20" s="133" t="s">
        <v>37</v>
      </c>
      <c r="T20" s="134" t="s">
        <v>37</v>
      </c>
      <c r="U20" s="134" t="s">
        <v>37</v>
      </c>
      <c r="V20" s="133" t="s">
        <v>37</v>
      </c>
      <c r="W20" s="134" t="s">
        <v>37</v>
      </c>
      <c r="X20" s="39" t="s">
        <v>39</v>
      </c>
      <c r="Y20" s="40" t="s">
        <v>39</v>
      </c>
      <c r="Z20" s="40" t="s">
        <v>39</v>
      </c>
      <c r="AA20" s="41" t="s">
        <v>39</v>
      </c>
      <c r="AB20" s="39" t="s">
        <v>39</v>
      </c>
      <c r="AC20" s="42" t="s">
        <v>39</v>
      </c>
      <c r="AD20" s="42"/>
      <c r="AE20" s="43"/>
      <c r="AF20" s="44"/>
      <c r="AG20" s="42"/>
      <c r="AH20" s="42"/>
      <c r="AI20" s="42"/>
      <c r="AJ20" s="43"/>
      <c r="AK20" s="44"/>
      <c r="AL20" s="42"/>
      <c r="AM20" s="42"/>
      <c r="AN20" s="135" t="s">
        <v>36</v>
      </c>
      <c r="AO20" s="136" t="s">
        <v>36</v>
      </c>
      <c r="AP20" s="133" t="s">
        <v>40</v>
      </c>
      <c r="AQ20" s="133" t="s">
        <v>40</v>
      </c>
      <c r="AR20" s="133"/>
      <c r="AS20" s="134"/>
      <c r="AT20" s="136"/>
      <c r="AU20" s="133"/>
      <c r="AV20" s="133"/>
      <c r="AW20" s="134"/>
      <c r="AX20" s="136"/>
      <c r="AY20" s="133"/>
      <c r="AZ20" s="133"/>
      <c r="BA20" s="134"/>
      <c r="BB20" s="127"/>
      <c r="BC20" s="25" t="s">
        <v>35</v>
      </c>
      <c r="BD20" s="26">
        <f>COUNTBLANK(B20:AQ20)</f>
        <v>25</v>
      </c>
      <c r="BE20" s="27">
        <f>COUNTIF(B20:BA20,"С")</f>
        <v>4</v>
      </c>
      <c r="BF20" s="27">
        <f>COUNTIF(B20:BA20,"А")</f>
        <v>2</v>
      </c>
      <c r="BG20" s="27">
        <f>COUNTIF(B20:BA20,"Н")</f>
        <v>0</v>
      </c>
      <c r="BH20" s="27">
        <f>COUNTIF(B20:BA20,"П")</f>
        <v>6</v>
      </c>
      <c r="BI20" s="27">
        <f>COUNTIF(B20:BA20,"Д")</f>
        <v>0</v>
      </c>
      <c r="BJ20" s="27">
        <f>COUNTIF(B20:BA20,"К")</f>
        <v>5</v>
      </c>
      <c r="BK20" s="28">
        <f>SUM(BD20:BJ20)</f>
        <v>42</v>
      </c>
    </row>
    <row r="21" spans="55:63" ht="16.5" thickBot="1">
      <c r="BC21" s="29" t="s">
        <v>78</v>
      </c>
      <c r="BD21" s="26">
        <f aca="true" t="shared" si="0" ref="BD21:BK21">SUM(BD18:BD20)</f>
        <v>79</v>
      </c>
      <c r="BE21" s="26">
        <f t="shared" si="0"/>
        <v>12</v>
      </c>
      <c r="BF21" s="26">
        <f t="shared" si="0"/>
        <v>2</v>
      </c>
      <c r="BG21" s="26">
        <f t="shared" si="0"/>
        <v>4</v>
      </c>
      <c r="BH21" s="26">
        <f t="shared" si="0"/>
        <v>12</v>
      </c>
      <c r="BI21" s="26">
        <f t="shared" si="0"/>
        <v>0</v>
      </c>
      <c r="BJ21" s="26">
        <f t="shared" si="0"/>
        <v>37</v>
      </c>
      <c r="BK21" s="110">
        <f t="shared" si="0"/>
        <v>146</v>
      </c>
    </row>
    <row r="23" spans="1:63" s="138" customFormat="1" ht="18.75" customHeight="1">
      <c r="A23" s="30" t="s">
        <v>42</v>
      </c>
      <c r="B23" s="31"/>
      <c r="C23" s="31"/>
      <c r="D23" s="31"/>
      <c r="E23" s="32"/>
      <c r="F23" s="227" t="s">
        <v>43</v>
      </c>
      <c r="G23" s="227"/>
      <c r="H23" s="227"/>
      <c r="I23" s="227"/>
      <c r="J23" s="31"/>
      <c r="K23" s="34" t="s">
        <v>36</v>
      </c>
      <c r="L23" s="227" t="s">
        <v>69</v>
      </c>
      <c r="M23" s="227"/>
      <c r="N23" s="227"/>
      <c r="O23" s="227"/>
      <c r="P23" s="227"/>
      <c r="Q23" s="31"/>
      <c r="R23" s="21" t="s">
        <v>38</v>
      </c>
      <c r="S23" s="227" t="s">
        <v>44</v>
      </c>
      <c r="T23" s="227"/>
      <c r="U23" s="227"/>
      <c r="V23" s="227"/>
      <c r="W23" s="227"/>
      <c r="X23" s="31"/>
      <c r="Y23" s="21" t="s">
        <v>39</v>
      </c>
      <c r="Z23" s="227" t="s">
        <v>45</v>
      </c>
      <c r="AA23" s="227"/>
      <c r="AB23" s="227"/>
      <c r="AC23" s="227"/>
      <c r="AD23" s="227"/>
      <c r="AE23" s="31"/>
      <c r="AF23" s="21" t="s">
        <v>40</v>
      </c>
      <c r="AG23" s="228" t="s">
        <v>32</v>
      </c>
      <c r="AH23" s="228"/>
      <c r="AI23" s="228"/>
      <c r="AJ23" s="228"/>
      <c r="AK23" s="228"/>
      <c r="AL23" s="228"/>
      <c r="AM23" s="33"/>
      <c r="AN23" s="21" t="s">
        <v>68</v>
      </c>
      <c r="AO23" s="228" t="s">
        <v>88</v>
      </c>
      <c r="AP23" s="228"/>
      <c r="AQ23" s="228"/>
      <c r="AR23" s="228"/>
      <c r="AS23" s="228"/>
      <c r="AT23" s="228"/>
      <c r="AU23" s="19"/>
      <c r="AV23" s="21" t="s">
        <v>37</v>
      </c>
      <c r="AW23" s="228" t="s">
        <v>33</v>
      </c>
      <c r="AX23" s="228"/>
      <c r="AY23" s="228"/>
      <c r="AZ23" s="228"/>
      <c r="BA23" s="228"/>
      <c r="BB23" s="117"/>
      <c r="BC23" s="137"/>
      <c r="BD23" s="137"/>
      <c r="BE23" s="137"/>
      <c r="BF23" s="137"/>
      <c r="BG23" s="137"/>
      <c r="BH23" s="137"/>
      <c r="BI23" s="137"/>
      <c r="BJ23" s="137"/>
      <c r="BK23" s="137"/>
    </row>
    <row r="24" spans="1:63" s="140" customFormat="1" ht="20.25">
      <c r="A24" s="35"/>
      <c r="B24" s="35"/>
      <c r="C24" s="35"/>
      <c r="D24" s="35"/>
      <c r="E24" s="35"/>
      <c r="F24" s="227"/>
      <c r="G24" s="227"/>
      <c r="H24" s="227"/>
      <c r="I24" s="227"/>
      <c r="J24" s="35"/>
      <c r="K24" s="35"/>
      <c r="L24" s="227"/>
      <c r="M24" s="227"/>
      <c r="N24" s="227"/>
      <c r="O24" s="227"/>
      <c r="P24" s="227"/>
      <c r="Q24" s="35"/>
      <c r="R24" s="35"/>
      <c r="S24" s="227"/>
      <c r="T24" s="227"/>
      <c r="U24" s="227"/>
      <c r="V24" s="227"/>
      <c r="W24" s="227"/>
      <c r="X24" s="35"/>
      <c r="Y24" s="35"/>
      <c r="Z24" s="227"/>
      <c r="AA24" s="227"/>
      <c r="AB24" s="227"/>
      <c r="AC24" s="227"/>
      <c r="AD24" s="227"/>
      <c r="AE24" s="35"/>
      <c r="AF24" s="35"/>
      <c r="AG24" s="228"/>
      <c r="AH24" s="228"/>
      <c r="AI24" s="228"/>
      <c r="AJ24" s="228"/>
      <c r="AK24" s="228"/>
      <c r="AL24" s="228"/>
      <c r="AM24" s="33"/>
      <c r="AN24" s="35"/>
      <c r="AO24" s="228"/>
      <c r="AP24" s="228"/>
      <c r="AQ24" s="228"/>
      <c r="AR24" s="228"/>
      <c r="AS24" s="228"/>
      <c r="AT24" s="228"/>
      <c r="AU24" s="35"/>
      <c r="AV24" s="35"/>
      <c r="AW24" s="228"/>
      <c r="AX24" s="228"/>
      <c r="AY24" s="228"/>
      <c r="AZ24" s="228"/>
      <c r="BA24" s="228"/>
      <c r="BB24" s="117"/>
      <c r="BC24" s="139"/>
      <c r="BD24" s="139"/>
      <c r="BE24" s="139"/>
      <c r="BF24" s="139"/>
      <c r="BG24" s="139"/>
      <c r="BH24" s="139"/>
      <c r="BI24" s="139"/>
      <c r="BJ24" s="139"/>
      <c r="BK24" s="139"/>
    </row>
  </sheetData>
  <sheetProtection deleteRows="0"/>
  <mergeCells count="53">
    <mergeCell ref="AW23:BA24"/>
    <mergeCell ref="AX10:BE10"/>
    <mergeCell ref="BF7:BK7"/>
    <mergeCell ref="BF8:BK8"/>
    <mergeCell ref="BF9:BK9"/>
    <mergeCell ref="BF10:BK10"/>
    <mergeCell ref="BH16:BH17"/>
    <mergeCell ref="BI16:BI17"/>
    <mergeCell ref="BJ16:BJ17"/>
    <mergeCell ref="BK16:BK17"/>
    <mergeCell ref="F23:I24"/>
    <mergeCell ref="L23:P24"/>
    <mergeCell ref="S23:W24"/>
    <mergeCell ref="Z23:AD24"/>
    <mergeCell ref="AG23:AL24"/>
    <mergeCell ref="AO23:AT24"/>
    <mergeCell ref="A4:BK4"/>
    <mergeCell ref="A5:BK5"/>
    <mergeCell ref="A2:BK2"/>
    <mergeCell ref="A3:BK3"/>
    <mergeCell ref="AX16:BA16"/>
    <mergeCell ref="S7:AA7"/>
    <mergeCell ref="S8:AA8"/>
    <mergeCell ref="BC16:BC17"/>
    <mergeCell ref="BD16:BD17"/>
    <mergeCell ref="BE16:BE17"/>
    <mergeCell ref="BF16:BF17"/>
    <mergeCell ref="BG16:BG17"/>
    <mergeCell ref="AT16:AW16"/>
    <mergeCell ref="S10:AA10"/>
    <mergeCell ref="F16:I16"/>
    <mergeCell ref="J16:N16"/>
    <mergeCell ref="O16:R16"/>
    <mergeCell ref="S16:W16"/>
    <mergeCell ref="X16:AA16"/>
    <mergeCell ref="BC14:BK14"/>
    <mergeCell ref="B16:E16"/>
    <mergeCell ref="A16:A17"/>
    <mergeCell ref="S9:AA9"/>
    <mergeCell ref="AB9:AU9"/>
    <mergeCell ref="AB8:AU8"/>
    <mergeCell ref="AB7:AU7"/>
    <mergeCell ref="AK16:AN16"/>
    <mergeCell ref="AB16:AE16"/>
    <mergeCell ref="AF16:AJ16"/>
    <mergeCell ref="AO16:AS16"/>
    <mergeCell ref="AX7:BE7"/>
    <mergeCell ref="AX8:BE8"/>
    <mergeCell ref="AX9:BE9"/>
    <mergeCell ref="A14:BA14"/>
    <mergeCell ref="S11:AA11"/>
    <mergeCell ref="AB10:AU10"/>
    <mergeCell ref="AB11:BK1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B71"/>
  <sheetViews>
    <sheetView tabSelected="1" zoomScale="60" zoomScaleNormal="60" zoomScaleSheetLayoutView="85" zoomScalePageLayoutView="0" workbookViewId="0" topLeftCell="A55">
      <selection activeCell="V26" sqref="V26"/>
    </sheetView>
  </sheetViews>
  <sheetFormatPr defaultColWidth="9.00390625" defaultRowHeight="12.75"/>
  <cols>
    <col min="1" max="1" width="12.75390625" style="141" customWidth="1"/>
    <col min="2" max="2" width="80.75390625" style="141" customWidth="1"/>
    <col min="3" max="8" width="2.25390625" style="141" customWidth="1"/>
    <col min="9" max="9" width="4.75390625" style="141" customWidth="1"/>
    <col min="10" max="10" width="7.00390625" style="165" customWidth="1"/>
    <col min="11" max="11" width="6.75390625" style="141" customWidth="1"/>
    <col min="12" max="12" width="7.875" style="165" customWidth="1"/>
    <col min="13" max="13" width="6.75390625" style="165" customWidth="1"/>
    <col min="14" max="14" width="7.875" style="165" customWidth="1"/>
    <col min="15" max="15" width="6.75390625" style="165" customWidth="1"/>
    <col min="16" max="16" width="8.125" style="165" customWidth="1"/>
    <col min="17" max="21" width="6.25390625" style="153" customWidth="1"/>
    <col min="22" max="22" width="6.25390625" style="141" customWidth="1"/>
    <col min="23" max="16384" width="9.125" style="141" customWidth="1"/>
  </cols>
  <sheetData>
    <row r="1" spans="1:22" ht="30" customHeight="1" thickBot="1">
      <c r="A1" s="233" t="s">
        <v>132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5"/>
    </row>
    <row r="2" spans="1:22" ht="15.75" customHeight="1">
      <c r="A2" s="320" t="s">
        <v>104</v>
      </c>
      <c r="B2" s="236" t="s">
        <v>105</v>
      </c>
      <c r="C2" s="243" t="s">
        <v>106</v>
      </c>
      <c r="D2" s="244"/>
      <c r="E2" s="244"/>
      <c r="F2" s="244"/>
      <c r="G2" s="244"/>
      <c r="H2" s="244"/>
      <c r="I2" s="245"/>
      <c r="J2" s="255" t="s">
        <v>5</v>
      </c>
      <c r="K2" s="256"/>
      <c r="L2" s="256"/>
      <c r="M2" s="256"/>
      <c r="N2" s="256"/>
      <c r="O2" s="256"/>
      <c r="P2" s="257"/>
      <c r="Q2" s="256" t="s">
        <v>7</v>
      </c>
      <c r="R2" s="256"/>
      <c r="S2" s="256"/>
      <c r="T2" s="256"/>
      <c r="U2" s="256"/>
      <c r="V2" s="257"/>
    </row>
    <row r="3" spans="1:22" ht="15.75" customHeight="1">
      <c r="A3" s="321"/>
      <c r="B3" s="237"/>
      <c r="C3" s="246"/>
      <c r="D3" s="247"/>
      <c r="E3" s="247"/>
      <c r="F3" s="247"/>
      <c r="G3" s="247"/>
      <c r="H3" s="247"/>
      <c r="I3" s="248"/>
      <c r="J3" s="328" t="s">
        <v>12</v>
      </c>
      <c r="K3" s="269" t="s">
        <v>13</v>
      </c>
      <c r="L3" s="277" t="s">
        <v>70</v>
      </c>
      <c r="M3" s="266" t="s">
        <v>6</v>
      </c>
      <c r="N3" s="267"/>
      <c r="O3" s="268"/>
      <c r="P3" s="272" t="s">
        <v>72</v>
      </c>
      <c r="Q3" s="258" t="s">
        <v>8</v>
      </c>
      <c r="R3" s="259"/>
      <c r="S3" s="271" t="s">
        <v>9</v>
      </c>
      <c r="T3" s="271"/>
      <c r="U3" s="271" t="s">
        <v>10</v>
      </c>
      <c r="V3" s="330"/>
    </row>
    <row r="4" spans="1:22" ht="15.75" customHeight="1">
      <c r="A4" s="321"/>
      <c r="B4" s="237"/>
      <c r="C4" s="251" t="s">
        <v>1</v>
      </c>
      <c r="D4" s="252"/>
      <c r="E4" s="252"/>
      <c r="F4" s="252" t="s">
        <v>2</v>
      </c>
      <c r="G4" s="252"/>
      <c r="H4" s="252"/>
      <c r="I4" s="239" t="s">
        <v>3</v>
      </c>
      <c r="J4" s="328"/>
      <c r="K4" s="269"/>
      <c r="L4" s="278"/>
      <c r="M4" s="241" t="s">
        <v>4</v>
      </c>
      <c r="N4" s="249" t="s">
        <v>11</v>
      </c>
      <c r="O4" s="241" t="s">
        <v>71</v>
      </c>
      <c r="P4" s="273"/>
      <c r="Q4" s="95">
        <v>1</v>
      </c>
      <c r="R4" s="95">
        <v>2</v>
      </c>
      <c r="S4" s="95">
        <v>3</v>
      </c>
      <c r="T4" s="95">
        <v>4</v>
      </c>
      <c r="U4" s="95">
        <v>5</v>
      </c>
      <c r="V4" s="96">
        <v>6</v>
      </c>
    </row>
    <row r="5" spans="1:22" ht="14.25" customHeight="1">
      <c r="A5" s="321"/>
      <c r="B5" s="237"/>
      <c r="C5" s="251"/>
      <c r="D5" s="252"/>
      <c r="E5" s="252"/>
      <c r="F5" s="252"/>
      <c r="G5" s="252"/>
      <c r="H5" s="252"/>
      <c r="I5" s="239"/>
      <c r="J5" s="328"/>
      <c r="K5" s="269"/>
      <c r="L5" s="278"/>
      <c r="M5" s="241"/>
      <c r="N5" s="249"/>
      <c r="O5" s="241"/>
      <c r="P5" s="273"/>
      <c r="Q5" s="323"/>
      <c r="R5" s="323"/>
      <c r="S5" s="323"/>
      <c r="T5" s="323"/>
      <c r="U5" s="323"/>
      <c r="V5" s="324"/>
    </row>
    <row r="6" spans="1:22" ht="14.25" customHeight="1">
      <c r="A6" s="321"/>
      <c r="B6" s="237"/>
      <c r="C6" s="251"/>
      <c r="D6" s="252"/>
      <c r="E6" s="252"/>
      <c r="F6" s="252"/>
      <c r="G6" s="252"/>
      <c r="H6" s="252"/>
      <c r="I6" s="239"/>
      <c r="J6" s="328"/>
      <c r="K6" s="269"/>
      <c r="L6" s="278"/>
      <c r="M6" s="241"/>
      <c r="N6" s="249"/>
      <c r="O6" s="241"/>
      <c r="P6" s="273"/>
      <c r="Q6" s="166">
        <v>15</v>
      </c>
      <c r="R6" s="166">
        <v>15</v>
      </c>
      <c r="S6" s="166">
        <v>15</v>
      </c>
      <c r="T6" s="166">
        <v>15</v>
      </c>
      <c r="U6" s="166">
        <v>15</v>
      </c>
      <c r="V6" s="167">
        <v>15</v>
      </c>
    </row>
    <row r="7" spans="1:22" ht="52.5" customHeight="1" thickBot="1">
      <c r="A7" s="322"/>
      <c r="B7" s="238"/>
      <c r="C7" s="253"/>
      <c r="D7" s="254"/>
      <c r="E7" s="254"/>
      <c r="F7" s="254"/>
      <c r="G7" s="254"/>
      <c r="H7" s="254"/>
      <c r="I7" s="240"/>
      <c r="J7" s="329"/>
      <c r="K7" s="270"/>
      <c r="L7" s="279"/>
      <c r="M7" s="242"/>
      <c r="N7" s="250"/>
      <c r="O7" s="242"/>
      <c r="P7" s="274"/>
      <c r="Q7" s="286"/>
      <c r="R7" s="286"/>
      <c r="S7" s="286"/>
      <c r="T7" s="286"/>
      <c r="U7" s="286"/>
      <c r="V7" s="287"/>
    </row>
    <row r="8" spans="1:22" ht="19.5" customHeight="1" thickBot="1">
      <c r="A8" s="97">
        <v>1</v>
      </c>
      <c r="B8" s="98">
        <v>2</v>
      </c>
      <c r="C8" s="288">
        <v>3</v>
      </c>
      <c r="D8" s="289"/>
      <c r="E8" s="290"/>
      <c r="F8" s="291">
        <v>4</v>
      </c>
      <c r="G8" s="289"/>
      <c r="H8" s="290"/>
      <c r="I8" s="99">
        <v>5</v>
      </c>
      <c r="J8" s="100">
        <v>6</v>
      </c>
      <c r="K8" s="101">
        <v>7</v>
      </c>
      <c r="L8" s="102">
        <v>8</v>
      </c>
      <c r="M8" s="102">
        <v>9</v>
      </c>
      <c r="N8" s="102">
        <v>10</v>
      </c>
      <c r="O8" s="102">
        <v>11</v>
      </c>
      <c r="P8" s="103">
        <v>12</v>
      </c>
      <c r="Q8" s="101">
        <v>15</v>
      </c>
      <c r="R8" s="101">
        <v>16</v>
      </c>
      <c r="S8" s="101">
        <v>17</v>
      </c>
      <c r="T8" s="101">
        <v>18</v>
      </c>
      <c r="U8" s="101">
        <v>19</v>
      </c>
      <c r="V8" s="99">
        <v>20</v>
      </c>
    </row>
    <row r="9" spans="1:22" ht="34.5" customHeight="1" thickBot="1">
      <c r="A9" s="317" t="s">
        <v>107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9"/>
    </row>
    <row r="10" spans="1:22" s="142" customFormat="1" ht="34.5" customHeight="1" thickBot="1">
      <c r="A10" s="325" t="s">
        <v>122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7"/>
    </row>
    <row r="11" spans="1:22" s="146" customFormat="1" ht="24.75" customHeight="1">
      <c r="A11" s="91" t="s">
        <v>213</v>
      </c>
      <c r="B11" s="203" t="s">
        <v>165</v>
      </c>
      <c r="C11" s="199"/>
      <c r="D11" s="199"/>
      <c r="E11" s="200"/>
      <c r="F11" s="201"/>
      <c r="G11" s="199">
        <v>1</v>
      </c>
      <c r="H11" s="200"/>
      <c r="I11" s="81"/>
      <c r="J11" s="84">
        <f>K11*30</f>
        <v>90</v>
      </c>
      <c r="K11" s="85">
        <f>SUM(Q11:V11)</f>
        <v>3</v>
      </c>
      <c r="L11" s="85">
        <f>K11*10</f>
        <v>30</v>
      </c>
      <c r="M11" s="198">
        <v>10</v>
      </c>
      <c r="N11" s="198">
        <v>20</v>
      </c>
      <c r="O11" s="198"/>
      <c r="P11" s="86">
        <f>J11-L11</f>
        <v>60</v>
      </c>
      <c r="Q11" s="202">
        <v>3</v>
      </c>
      <c r="R11" s="202"/>
      <c r="S11" s="202"/>
      <c r="T11" s="202"/>
      <c r="U11" s="106"/>
      <c r="V11" s="107"/>
    </row>
    <row r="12" spans="1:22" s="146" customFormat="1" ht="24.75" customHeight="1">
      <c r="A12" s="91" t="s">
        <v>214</v>
      </c>
      <c r="B12" s="203" t="s">
        <v>189</v>
      </c>
      <c r="C12" s="199"/>
      <c r="D12" s="199"/>
      <c r="E12" s="200"/>
      <c r="F12" s="201"/>
      <c r="G12" s="199">
        <v>2</v>
      </c>
      <c r="H12" s="200"/>
      <c r="I12" s="81"/>
      <c r="J12" s="84">
        <f>K12*30</f>
        <v>120</v>
      </c>
      <c r="K12" s="85">
        <f>SUM(Q12:V12)</f>
        <v>4</v>
      </c>
      <c r="L12" s="85">
        <f>K12*10</f>
        <v>40</v>
      </c>
      <c r="M12" s="198"/>
      <c r="N12" s="198">
        <v>40</v>
      </c>
      <c r="O12" s="198"/>
      <c r="P12" s="86">
        <f>J12-L12</f>
        <v>80</v>
      </c>
      <c r="Q12" s="202">
        <v>2</v>
      </c>
      <c r="R12" s="202">
        <v>2</v>
      </c>
      <c r="S12" s="202"/>
      <c r="T12" s="202"/>
      <c r="U12" s="106"/>
      <c r="V12" s="107"/>
    </row>
    <row r="13" spans="1:22" s="146" customFormat="1" ht="24.75" customHeight="1">
      <c r="A13" s="91" t="s">
        <v>215</v>
      </c>
      <c r="B13" s="203" t="s">
        <v>204</v>
      </c>
      <c r="C13" s="199"/>
      <c r="D13" s="199"/>
      <c r="E13" s="200"/>
      <c r="F13" s="201">
        <v>1</v>
      </c>
      <c r="G13" s="199">
        <v>2</v>
      </c>
      <c r="H13" s="200"/>
      <c r="I13" s="81"/>
      <c r="J13" s="84">
        <f>K13*30</f>
        <v>180</v>
      </c>
      <c r="K13" s="85">
        <f>SUM(Q13:V13)</f>
        <v>6</v>
      </c>
      <c r="L13" s="85">
        <f>K13*10</f>
        <v>60</v>
      </c>
      <c r="M13" s="198"/>
      <c r="N13" s="198">
        <v>60</v>
      </c>
      <c r="O13" s="198"/>
      <c r="P13" s="86">
        <f>J13-L13</f>
        <v>120</v>
      </c>
      <c r="Q13" s="202">
        <v>3</v>
      </c>
      <c r="R13" s="202">
        <v>3</v>
      </c>
      <c r="S13" s="202"/>
      <c r="T13" s="202"/>
      <c r="U13" s="106"/>
      <c r="V13" s="107"/>
    </row>
    <row r="14" spans="1:22" s="146" customFormat="1" ht="24.75" customHeight="1">
      <c r="A14" s="91" t="s">
        <v>135</v>
      </c>
      <c r="B14" s="203" t="s">
        <v>178</v>
      </c>
      <c r="C14" s="143"/>
      <c r="D14" s="143"/>
      <c r="E14" s="144"/>
      <c r="F14" s="145"/>
      <c r="G14" s="143">
        <v>4</v>
      </c>
      <c r="H14" s="144"/>
      <c r="I14" s="12"/>
      <c r="J14" s="84">
        <f>K14*30</f>
        <v>180</v>
      </c>
      <c r="K14" s="85">
        <v>6</v>
      </c>
      <c r="L14" s="85">
        <f>K14*10</f>
        <v>60</v>
      </c>
      <c r="M14" s="87"/>
      <c r="N14" s="87">
        <v>60</v>
      </c>
      <c r="O14" s="87"/>
      <c r="P14" s="86">
        <f>J14-L14</f>
        <v>120</v>
      </c>
      <c r="Q14" s="202"/>
      <c r="R14" s="202"/>
      <c r="S14" s="202">
        <v>3</v>
      </c>
      <c r="T14" s="202">
        <v>3</v>
      </c>
      <c r="U14" s="106"/>
      <c r="V14" s="107"/>
    </row>
    <row r="15" spans="1:22" s="146" customFormat="1" ht="24.75" customHeight="1">
      <c r="A15" s="91" t="s">
        <v>136</v>
      </c>
      <c r="B15" s="13" t="s">
        <v>203</v>
      </c>
      <c r="C15" s="143"/>
      <c r="D15" s="143"/>
      <c r="E15" s="144"/>
      <c r="F15" s="145"/>
      <c r="G15" s="143">
        <v>1</v>
      </c>
      <c r="H15" s="144"/>
      <c r="I15" s="81"/>
      <c r="J15" s="84">
        <f>K15*30</f>
        <v>90</v>
      </c>
      <c r="K15" s="85">
        <f>SUM(Q15:V15)</f>
        <v>3</v>
      </c>
      <c r="L15" s="85">
        <f>K15*10</f>
        <v>30</v>
      </c>
      <c r="M15" s="87">
        <v>10</v>
      </c>
      <c r="N15" s="87">
        <v>20</v>
      </c>
      <c r="O15" s="87"/>
      <c r="P15" s="86">
        <f>J15-L15</f>
        <v>60</v>
      </c>
      <c r="Q15" s="106">
        <v>3</v>
      </c>
      <c r="R15" s="106"/>
      <c r="S15" s="106"/>
      <c r="T15" s="106"/>
      <c r="U15" s="106"/>
      <c r="V15" s="107"/>
    </row>
    <row r="16" spans="1:28" s="149" customFormat="1" ht="34.5" customHeight="1" thickBot="1">
      <c r="A16" s="275" t="s">
        <v>108</v>
      </c>
      <c r="B16" s="276"/>
      <c r="C16" s="295"/>
      <c r="D16" s="295"/>
      <c r="E16" s="296"/>
      <c r="F16" s="297"/>
      <c r="G16" s="295"/>
      <c r="H16" s="296"/>
      <c r="I16" s="1"/>
      <c r="J16" s="2">
        <f aca="true" t="shared" si="0" ref="J16:V16">SUM(J11:J15)</f>
        <v>660</v>
      </c>
      <c r="K16" s="3">
        <f t="shared" si="0"/>
        <v>22</v>
      </c>
      <c r="L16" s="3">
        <f t="shared" si="0"/>
        <v>220</v>
      </c>
      <c r="M16" s="3">
        <f t="shared" si="0"/>
        <v>20</v>
      </c>
      <c r="N16" s="3">
        <f t="shared" si="0"/>
        <v>200</v>
      </c>
      <c r="O16" s="3">
        <f t="shared" si="0"/>
        <v>0</v>
      </c>
      <c r="P16" s="4">
        <f t="shared" si="0"/>
        <v>440</v>
      </c>
      <c r="Q16" s="3">
        <f t="shared" si="0"/>
        <v>11</v>
      </c>
      <c r="R16" s="3">
        <f t="shared" si="0"/>
        <v>5</v>
      </c>
      <c r="S16" s="3">
        <f t="shared" si="0"/>
        <v>3</v>
      </c>
      <c r="T16" s="3">
        <f t="shared" si="0"/>
        <v>3</v>
      </c>
      <c r="U16" s="3">
        <f t="shared" si="0"/>
        <v>0</v>
      </c>
      <c r="V16" s="6">
        <f t="shared" si="0"/>
        <v>0</v>
      </c>
      <c r="W16" s="148"/>
      <c r="X16" s="148"/>
      <c r="Z16" s="142"/>
      <c r="AA16" s="142"/>
      <c r="AB16" s="142"/>
    </row>
    <row r="17" spans="1:28" s="150" customFormat="1" ht="19.5" customHeight="1" thickBot="1">
      <c r="A17" s="263"/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5"/>
      <c r="Z17" s="146"/>
      <c r="AA17" s="147"/>
      <c r="AB17" s="147"/>
    </row>
    <row r="18" spans="1:28" s="150" customFormat="1" ht="34.5" customHeight="1">
      <c r="A18" s="280" t="s">
        <v>123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2"/>
      <c r="Z18" s="146"/>
      <c r="AA18" s="146"/>
      <c r="AB18" s="146"/>
    </row>
    <row r="19" spans="1:28" s="150" customFormat="1" ht="24.75" customHeight="1">
      <c r="A19" s="91" t="s">
        <v>137</v>
      </c>
      <c r="B19" s="11" t="s">
        <v>169</v>
      </c>
      <c r="C19" s="14"/>
      <c r="D19" s="14"/>
      <c r="E19" s="15"/>
      <c r="F19" s="12"/>
      <c r="G19" s="14">
        <v>1</v>
      </c>
      <c r="H19" s="15"/>
      <c r="I19" s="12"/>
      <c r="J19" s="84">
        <f>K19*30</f>
        <v>90</v>
      </c>
      <c r="K19" s="85">
        <f>SUM(Q19:V19)</f>
        <v>3</v>
      </c>
      <c r="L19" s="85">
        <f aca="true" t="shared" si="1" ref="L19:L32">K19*10</f>
        <v>30</v>
      </c>
      <c r="M19" s="178">
        <v>10</v>
      </c>
      <c r="N19" s="178">
        <v>20</v>
      </c>
      <c r="O19" s="178"/>
      <c r="P19" s="86">
        <f aca="true" t="shared" si="2" ref="P19:P32">J19-L19</f>
        <v>60</v>
      </c>
      <c r="Q19" s="179">
        <v>3</v>
      </c>
      <c r="R19" s="179"/>
      <c r="S19" s="179"/>
      <c r="T19" s="179"/>
      <c r="U19" s="179"/>
      <c r="V19" s="180"/>
      <c r="Z19" s="146"/>
      <c r="AA19" s="146"/>
      <c r="AB19" s="146"/>
    </row>
    <row r="20" spans="1:22" s="150" customFormat="1" ht="24.75" customHeight="1">
      <c r="A20" s="91" t="s">
        <v>138</v>
      </c>
      <c r="B20" s="11" t="s">
        <v>192</v>
      </c>
      <c r="C20" s="14"/>
      <c r="D20" s="14">
        <v>1</v>
      </c>
      <c r="E20" s="15"/>
      <c r="F20" s="12"/>
      <c r="G20" s="14"/>
      <c r="H20" s="15"/>
      <c r="I20" s="12"/>
      <c r="J20" s="84">
        <f>K20*30</f>
        <v>90</v>
      </c>
      <c r="K20" s="85">
        <f>SUM(Q20:V20)</f>
        <v>3</v>
      </c>
      <c r="L20" s="85">
        <f t="shared" si="1"/>
        <v>30</v>
      </c>
      <c r="M20" s="178">
        <v>10</v>
      </c>
      <c r="N20" s="178">
        <v>20</v>
      </c>
      <c r="O20" s="178"/>
      <c r="P20" s="86">
        <f t="shared" si="2"/>
        <v>60</v>
      </c>
      <c r="Q20" s="179">
        <v>3</v>
      </c>
      <c r="R20" s="179"/>
      <c r="S20" s="179"/>
      <c r="T20" s="179"/>
      <c r="U20" s="179"/>
      <c r="V20" s="180"/>
    </row>
    <row r="21" spans="1:22" s="150" customFormat="1" ht="22.5" customHeight="1">
      <c r="A21" s="91" t="s">
        <v>139</v>
      </c>
      <c r="B21" s="11" t="s">
        <v>172</v>
      </c>
      <c r="C21" s="14"/>
      <c r="D21" s="14">
        <v>2</v>
      </c>
      <c r="E21" s="15"/>
      <c r="F21" s="12"/>
      <c r="G21" s="14"/>
      <c r="H21" s="15"/>
      <c r="I21" s="12"/>
      <c r="J21" s="84">
        <f aca="true" t="shared" si="3" ref="J21:J30">K21*30</f>
        <v>150</v>
      </c>
      <c r="K21" s="85">
        <v>5</v>
      </c>
      <c r="L21" s="85">
        <f t="shared" si="1"/>
        <v>50</v>
      </c>
      <c r="M21" s="178">
        <v>20</v>
      </c>
      <c r="N21" s="178">
        <v>30</v>
      </c>
      <c r="O21" s="178"/>
      <c r="P21" s="86">
        <f t="shared" si="2"/>
        <v>100</v>
      </c>
      <c r="Q21" s="179"/>
      <c r="R21" s="179">
        <v>5</v>
      </c>
      <c r="S21" s="179"/>
      <c r="T21" s="179"/>
      <c r="U21" s="179"/>
      <c r="V21" s="180"/>
    </row>
    <row r="22" spans="1:22" s="150" customFormat="1" ht="24.75" customHeight="1">
      <c r="A22" s="91" t="s">
        <v>216</v>
      </c>
      <c r="B22" s="11" t="s">
        <v>170</v>
      </c>
      <c r="C22" s="14"/>
      <c r="D22" s="14">
        <v>1</v>
      </c>
      <c r="E22" s="15"/>
      <c r="F22" s="12"/>
      <c r="G22" s="14"/>
      <c r="H22" s="15"/>
      <c r="I22" s="12"/>
      <c r="J22" s="84">
        <f t="shared" si="3"/>
        <v>150</v>
      </c>
      <c r="K22" s="85">
        <f aca="true" t="shared" si="4" ref="K22:K32">SUM(Q22:V22)</f>
        <v>5</v>
      </c>
      <c r="L22" s="85">
        <f t="shared" si="1"/>
        <v>50</v>
      </c>
      <c r="M22" s="178">
        <v>20</v>
      </c>
      <c r="N22" s="178">
        <v>30</v>
      </c>
      <c r="O22" s="178"/>
      <c r="P22" s="86">
        <f t="shared" si="2"/>
        <v>100</v>
      </c>
      <c r="Q22" s="179">
        <v>5</v>
      </c>
      <c r="R22" s="179"/>
      <c r="S22" s="179"/>
      <c r="T22" s="179"/>
      <c r="U22" s="179"/>
      <c r="V22" s="180"/>
    </row>
    <row r="23" spans="1:22" s="150" customFormat="1" ht="24.75" customHeight="1">
      <c r="A23" s="91" t="s">
        <v>217</v>
      </c>
      <c r="B23" s="11" t="s">
        <v>174</v>
      </c>
      <c r="C23" s="14"/>
      <c r="D23" s="14"/>
      <c r="E23" s="15"/>
      <c r="F23" s="12"/>
      <c r="G23" s="14">
        <v>3</v>
      </c>
      <c r="H23" s="15"/>
      <c r="I23" s="12"/>
      <c r="J23" s="84">
        <f t="shared" si="3"/>
        <v>90</v>
      </c>
      <c r="K23" s="85">
        <f t="shared" si="4"/>
        <v>3</v>
      </c>
      <c r="L23" s="85">
        <f t="shared" si="1"/>
        <v>30</v>
      </c>
      <c r="M23" s="178">
        <v>10</v>
      </c>
      <c r="N23" s="178">
        <v>20</v>
      </c>
      <c r="O23" s="178"/>
      <c r="P23" s="86">
        <f t="shared" si="2"/>
        <v>60</v>
      </c>
      <c r="Q23" s="179"/>
      <c r="R23" s="179"/>
      <c r="S23" s="179">
        <v>3</v>
      </c>
      <c r="T23" s="179"/>
      <c r="U23" s="179"/>
      <c r="V23" s="180"/>
    </row>
    <row r="24" spans="1:22" s="150" customFormat="1" ht="24.75" customHeight="1">
      <c r="A24" s="91" t="s">
        <v>140</v>
      </c>
      <c r="B24" s="11" t="s">
        <v>190</v>
      </c>
      <c r="C24" s="14"/>
      <c r="D24" s="14">
        <v>5</v>
      </c>
      <c r="E24" s="15"/>
      <c r="F24" s="12">
        <v>1</v>
      </c>
      <c r="G24" s="14">
        <v>4</v>
      </c>
      <c r="H24" s="15"/>
      <c r="I24" s="12"/>
      <c r="J24" s="84">
        <f t="shared" si="3"/>
        <v>390</v>
      </c>
      <c r="K24" s="85">
        <f t="shared" si="4"/>
        <v>13</v>
      </c>
      <c r="L24" s="85">
        <f t="shared" si="1"/>
        <v>130</v>
      </c>
      <c r="M24" s="178">
        <v>50</v>
      </c>
      <c r="N24" s="178">
        <v>80</v>
      </c>
      <c r="O24" s="178"/>
      <c r="P24" s="86">
        <f t="shared" si="2"/>
        <v>260</v>
      </c>
      <c r="Q24" s="179">
        <v>3</v>
      </c>
      <c r="R24" s="179"/>
      <c r="S24" s="179"/>
      <c r="T24" s="179">
        <v>6</v>
      </c>
      <c r="U24" s="179">
        <v>4</v>
      </c>
      <c r="V24" s="180"/>
    </row>
    <row r="25" spans="1:22" s="150" customFormat="1" ht="24.75" customHeight="1">
      <c r="A25" s="91" t="s">
        <v>141</v>
      </c>
      <c r="B25" s="184" t="s">
        <v>176</v>
      </c>
      <c r="C25" s="14"/>
      <c r="D25" s="14">
        <v>5</v>
      </c>
      <c r="E25" s="15"/>
      <c r="F25" s="12"/>
      <c r="G25" s="14"/>
      <c r="H25" s="15"/>
      <c r="I25" s="12"/>
      <c r="J25" s="84">
        <f t="shared" si="3"/>
        <v>150</v>
      </c>
      <c r="K25" s="85">
        <f t="shared" si="4"/>
        <v>5</v>
      </c>
      <c r="L25" s="85">
        <f t="shared" si="1"/>
        <v>50</v>
      </c>
      <c r="M25" s="178">
        <v>20</v>
      </c>
      <c r="N25" s="178">
        <v>30</v>
      </c>
      <c r="O25" s="178"/>
      <c r="P25" s="86">
        <f t="shared" si="2"/>
        <v>100</v>
      </c>
      <c r="Q25" s="179"/>
      <c r="R25" s="179"/>
      <c r="S25" s="179"/>
      <c r="T25" s="179"/>
      <c r="U25" s="179">
        <v>5</v>
      </c>
      <c r="V25" s="180"/>
    </row>
    <row r="26" spans="1:22" s="150" customFormat="1" ht="24.75" customHeight="1">
      <c r="A26" s="91" t="s">
        <v>142</v>
      </c>
      <c r="B26" s="184" t="s">
        <v>175</v>
      </c>
      <c r="C26" s="14"/>
      <c r="D26" s="14">
        <v>6</v>
      </c>
      <c r="E26" s="15"/>
      <c r="F26" s="12"/>
      <c r="G26" s="14">
        <v>5</v>
      </c>
      <c r="H26" s="15"/>
      <c r="I26" s="12"/>
      <c r="J26" s="84">
        <f t="shared" si="3"/>
        <v>180</v>
      </c>
      <c r="K26" s="85">
        <f t="shared" si="4"/>
        <v>6</v>
      </c>
      <c r="L26" s="85">
        <f t="shared" si="1"/>
        <v>60</v>
      </c>
      <c r="M26" s="178">
        <v>30</v>
      </c>
      <c r="N26" s="178">
        <v>50</v>
      </c>
      <c r="O26" s="178"/>
      <c r="P26" s="86">
        <f t="shared" si="2"/>
        <v>120</v>
      </c>
      <c r="Q26" s="179"/>
      <c r="R26" s="179"/>
      <c r="S26" s="179"/>
      <c r="T26" s="179"/>
      <c r="U26" s="179">
        <v>3</v>
      </c>
      <c r="V26" s="180">
        <v>3</v>
      </c>
    </row>
    <row r="27" spans="1:22" s="150" customFormat="1" ht="24.75" customHeight="1">
      <c r="A27" s="91" t="s">
        <v>143</v>
      </c>
      <c r="B27" s="184" t="s">
        <v>218</v>
      </c>
      <c r="C27" s="14"/>
      <c r="D27" s="14"/>
      <c r="E27" s="15"/>
      <c r="F27" s="12">
        <v>5</v>
      </c>
      <c r="G27" s="14">
        <v>6</v>
      </c>
      <c r="H27" s="15"/>
      <c r="I27" s="12"/>
      <c r="J27" s="84">
        <f t="shared" si="3"/>
        <v>180</v>
      </c>
      <c r="K27" s="85">
        <f t="shared" si="4"/>
        <v>6</v>
      </c>
      <c r="L27" s="85">
        <f t="shared" si="1"/>
        <v>60</v>
      </c>
      <c r="M27" s="178">
        <v>10</v>
      </c>
      <c r="N27" s="178">
        <v>20</v>
      </c>
      <c r="O27" s="178"/>
      <c r="P27" s="86">
        <f t="shared" si="2"/>
        <v>120</v>
      </c>
      <c r="Q27" s="179"/>
      <c r="R27" s="179"/>
      <c r="S27" s="179"/>
      <c r="T27" s="179"/>
      <c r="U27" s="179">
        <v>3</v>
      </c>
      <c r="V27" s="180">
        <v>3</v>
      </c>
    </row>
    <row r="28" spans="1:22" s="150" customFormat="1" ht="24.75" customHeight="1">
      <c r="A28" s="91" t="s">
        <v>144</v>
      </c>
      <c r="B28" s="11" t="s">
        <v>171</v>
      </c>
      <c r="C28" s="14"/>
      <c r="D28" s="14">
        <v>4</v>
      </c>
      <c r="E28" s="15"/>
      <c r="F28" s="12"/>
      <c r="G28" s="14">
        <v>5</v>
      </c>
      <c r="H28" s="15"/>
      <c r="I28" s="12"/>
      <c r="J28" s="84">
        <f t="shared" si="3"/>
        <v>270</v>
      </c>
      <c r="K28" s="85">
        <f t="shared" si="4"/>
        <v>9</v>
      </c>
      <c r="L28" s="85">
        <f t="shared" si="1"/>
        <v>90</v>
      </c>
      <c r="M28" s="178">
        <v>40</v>
      </c>
      <c r="N28" s="178">
        <v>50</v>
      </c>
      <c r="O28" s="178"/>
      <c r="P28" s="86">
        <f t="shared" si="2"/>
        <v>180</v>
      </c>
      <c r="Q28" s="179"/>
      <c r="R28" s="179"/>
      <c r="S28" s="179"/>
      <c r="T28" s="179">
        <v>5</v>
      </c>
      <c r="U28" s="179">
        <v>4</v>
      </c>
      <c r="V28" s="180"/>
    </row>
    <row r="29" spans="1:22" s="150" customFormat="1" ht="24.75" customHeight="1">
      <c r="A29" s="91" t="s">
        <v>145</v>
      </c>
      <c r="B29" s="11" t="s">
        <v>173</v>
      </c>
      <c r="C29" s="14"/>
      <c r="D29" s="14">
        <v>3</v>
      </c>
      <c r="E29" s="15"/>
      <c r="F29" s="12"/>
      <c r="G29" s="14"/>
      <c r="H29" s="15"/>
      <c r="I29" s="12"/>
      <c r="J29" s="84">
        <f t="shared" si="3"/>
        <v>150</v>
      </c>
      <c r="K29" s="85">
        <f t="shared" si="4"/>
        <v>5</v>
      </c>
      <c r="L29" s="85">
        <f t="shared" si="1"/>
        <v>50</v>
      </c>
      <c r="M29" s="178">
        <v>20</v>
      </c>
      <c r="N29" s="178">
        <v>30</v>
      </c>
      <c r="O29" s="178"/>
      <c r="P29" s="86">
        <f t="shared" si="2"/>
        <v>100</v>
      </c>
      <c r="Q29" s="179"/>
      <c r="R29" s="179"/>
      <c r="S29" s="179">
        <v>5</v>
      </c>
      <c r="T29" s="179"/>
      <c r="U29" s="179"/>
      <c r="V29" s="180"/>
    </row>
    <row r="30" spans="1:22" s="150" customFormat="1" ht="24.75" customHeight="1">
      <c r="A30" s="91" t="s">
        <v>146</v>
      </c>
      <c r="B30" s="11" t="s">
        <v>177</v>
      </c>
      <c r="C30" s="14"/>
      <c r="D30" s="14"/>
      <c r="E30" s="15"/>
      <c r="F30" s="12"/>
      <c r="G30" s="14">
        <v>3</v>
      </c>
      <c r="H30" s="15"/>
      <c r="I30" s="12"/>
      <c r="J30" s="84">
        <f t="shared" si="3"/>
        <v>90</v>
      </c>
      <c r="K30" s="85">
        <f t="shared" si="4"/>
        <v>3</v>
      </c>
      <c r="L30" s="85">
        <f t="shared" si="1"/>
        <v>30</v>
      </c>
      <c r="M30" s="178">
        <v>10</v>
      </c>
      <c r="N30" s="178">
        <v>20</v>
      </c>
      <c r="O30" s="178"/>
      <c r="P30" s="86">
        <f t="shared" si="2"/>
        <v>60</v>
      </c>
      <c r="Q30" s="179"/>
      <c r="R30" s="179"/>
      <c r="S30" s="179">
        <v>3</v>
      </c>
      <c r="T30" s="196"/>
      <c r="U30" s="196"/>
      <c r="V30" s="197"/>
    </row>
    <row r="31" spans="1:22" s="150" customFormat="1" ht="24.75" customHeight="1">
      <c r="A31" s="91" t="s">
        <v>147</v>
      </c>
      <c r="B31" s="11" t="s">
        <v>179</v>
      </c>
      <c r="C31" s="14"/>
      <c r="D31" s="14">
        <v>4</v>
      </c>
      <c r="E31" s="15"/>
      <c r="F31" s="12"/>
      <c r="G31" s="14">
        <v>3</v>
      </c>
      <c r="H31" s="15"/>
      <c r="I31" s="12"/>
      <c r="J31" s="84">
        <f>K31*30</f>
        <v>240</v>
      </c>
      <c r="K31" s="85">
        <f t="shared" si="4"/>
        <v>8</v>
      </c>
      <c r="L31" s="85">
        <f>K31*10</f>
        <v>80</v>
      </c>
      <c r="M31" s="178">
        <v>40</v>
      </c>
      <c r="N31" s="178">
        <v>40</v>
      </c>
      <c r="O31" s="178"/>
      <c r="P31" s="86">
        <f>J31-L31</f>
        <v>160</v>
      </c>
      <c r="Q31" s="179"/>
      <c r="R31" s="179"/>
      <c r="S31" s="179">
        <v>4</v>
      </c>
      <c r="T31" s="179">
        <v>4</v>
      </c>
      <c r="U31" s="179"/>
      <c r="V31" s="180"/>
    </row>
    <row r="32" spans="1:22" s="150" customFormat="1" ht="24.75" customHeight="1">
      <c r="A32" s="91" t="s">
        <v>148</v>
      </c>
      <c r="B32" s="11" t="s">
        <v>209</v>
      </c>
      <c r="C32" s="14"/>
      <c r="D32" s="14"/>
      <c r="E32" s="15"/>
      <c r="F32" s="12"/>
      <c r="G32" s="14">
        <v>6</v>
      </c>
      <c r="H32" s="15"/>
      <c r="I32" s="12"/>
      <c r="J32" s="84">
        <f>K32*30</f>
        <v>150</v>
      </c>
      <c r="K32" s="85">
        <f t="shared" si="4"/>
        <v>5</v>
      </c>
      <c r="L32" s="85">
        <f t="shared" si="1"/>
        <v>50</v>
      </c>
      <c r="M32" s="178">
        <v>40</v>
      </c>
      <c r="N32" s="178">
        <v>40</v>
      </c>
      <c r="O32" s="178"/>
      <c r="P32" s="86">
        <f t="shared" si="2"/>
        <v>100</v>
      </c>
      <c r="Q32" s="179"/>
      <c r="R32" s="179"/>
      <c r="S32" s="179"/>
      <c r="T32" s="179"/>
      <c r="U32" s="179"/>
      <c r="V32" s="180">
        <v>5</v>
      </c>
    </row>
    <row r="33" spans="1:22" s="150" customFormat="1" ht="24.75" customHeight="1" thickBot="1">
      <c r="A33" s="275" t="s">
        <v>109</v>
      </c>
      <c r="B33" s="276"/>
      <c r="C33" s="295"/>
      <c r="D33" s="295"/>
      <c r="E33" s="296"/>
      <c r="F33" s="297"/>
      <c r="G33" s="295"/>
      <c r="H33" s="296"/>
      <c r="I33" s="1"/>
      <c r="J33" s="2">
        <f aca="true" t="shared" si="5" ref="J33:V33">SUM(J19:J32)</f>
        <v>2370</v>
      </c>
      <c r="K33" s="2">
        <f t="shared" si="5"/>
        <v>79</v>
      </c>
      <c r="L33" s="2">
        <f t="shared" si="5"/>
        <v>790</v>
      </c>
      <c r="M33" s="2">
        <f t="shared" si="5"/>
        <v>330</v>
      </c>
      <c r="N33" s="2">
        <f t="shared" si="5"/>
        <v>480</v>
      </c>
      <c r="O33" s="2">
        <f t="shared" si="5"/>
        <v>0</v>
      </c>
      <c r="P33" s="2">
        <f t="shared" si="5"/>
        <v>1580</v>
      </c>
      <c r="Q33" s="2">
        <f t="shared" si="5"/>
        <v>14</v>
      </c>
      <c r="R33" s="2">
        <f t="shared" si="5"/>
        <v>5</v>
      </c>
      <c r="S33" s="2">
        <f t="shared" si="5"/>
        <v>15</v>
      </c>
      <c r="T33" s="2">
        <f t="shared" si="5"/>
        <v>15</v>
      </c>
      <c r="U33" s="2">
        <f t="shared" si="5"/>
        <v>19</v>
      </c>
      <c r="V33" s="2">
        <f t="shared" si="5"/>
        <v>11</v>
      </c>
    </row>
    <row r="34" spans="1:24" s="149" customFormat="1" ht="34.5" customHeight="1" thickBot="1">
      <c r="A34" s="263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5"/>
      <c r="W34" s="148"/>
      <c r="X34" s="148"/>
    </row>
    <row r="35" spans="1:22" s="150" customFormat="1" ht="19.5" customHeight="1">
      <c r="A35" s="298" t="s">
        <v>112</v>
      </c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</row>
    <row r="36" spans="1:22" s="150" customFormat="1" ht="34.5" customHeight="1">
      <c r="A36" s="91" t="s">
        <v>149</v>
      </c>
      <c r="B36" s="11" t="s">
        <v>191</v>
      </c>
      <c r="C36" s="82"/>
      <c r="D36" s="82"/>
      <c r="E36" s="83"/>
      <c r="F36" s="81"/>
      <c r="G36" s="82"/>
      <c r="H36" s="83"/>
      <c r="I36" s="12">
        <v>4</v>
      </c>
      <c r="J36" s="89">
        <f>K36*30</f>
        <v>90</v>
      </c>
      <c r="K36" s="85">
        <f>SUM(Q36:V36)</f>
        <v>3</v>
      </c>
      <c r="L36" s="85">
        <v>0</v>
      </c>
      <c r="M36" s="87"/>
      <c r="N36" s="87"/>
      <c r="O36" s="87"/>
      <c r="P36" s="86">
        <f>J36-L36</f>
        <v>90</v>
      </c>
      <c r="Q36" s="106"/>
      <c r="R36" s="106"/>
      <c r="S36" s="106"/>
      <c r="T36" s="106">
        <v>3</v>
      </c>
      <c r="U36" s="106"/>
      <c r="V36" s="105"/>
    </row>
    <row r="37" spans="1:22" s="150" customFormat="1" ht="24.75" customHeight="1">
      <c r="A37" s="91" t="s">
        <v>150</v>
      </c>
      <c r="B37" s="11" t="s">
        <v>180</v>
      </c>
      <c r="C37" s="82"/>
      <c r="D37" s="82"/>
      <c r="E37" s="83"/>
      <c r="F37" s="81"/>
      <c r="G37" s="82"/>
      <c r="H37" s="83"/>
      <c r="I37" s="12">
        <v>5</v>
      </c>
      <c r="J37" s="89">
        <f>K37*30</f>
        <v>90</v>
      </c>
      <c r="K37" s="85">
        <f>SUM(Q37:V37)</f>
        <v>3</v>
      </c>
      <c r="L37" s="85">
        <v>0</v>
      </c>
      <c r="M37" s="87"/>
      <c r="N37" s="87"/>
      <c r="O37" s="87"/>
      <c r="P37" s="86">
        <f>J37-L37</f>
        <v>90</v>
      </c>
      <c r="Q37" s="106"/>
      <c r="R37" s="106"/>
      <c r="S37" s="106"/>
      <c r="T37" s="106"/>
      <c r="U37" s="106">
        <v>3</v>
      </c>
      <c r="V37" s="105"/>
    </row>
    <row r="38" spans="1:22" s="150" customFormat="1" ht="24.75" customHeight="1" thickBot="1">
      <c r="A38" s="275" t="s">
        <v>110</v>
      </c>
      <c r="B38" s="276"/>
      <c r="C38" s="302"/>
      <c r="D38" s="302"/>
      <c r="E38" s="303"/>
      <c r="F38" s="301"/>
      <c r="G38" s="302"/>
      <c r="H38" s="303"/>
      <c r="I38" s="5"/>
      <c r="J38" s="2">
        <f aca="true" t="shared" si="6" ref="J38:V38">SUM(J36:J37)</f>
        <v>180</v>
      </c>
      <c r="K38" s="3">
        <f t="shared" si="6"/>
        <v>6</v>
      </c>
      <c r="L38" s="3">
        <f t="shared" si="6"/>
        <v>0</v>
      </c>
      <c r="M38" s="3">
        <f t="shared" si="6"/>
        <v>0</v>
      </c>
      <c r="N38" s="3">
        <f t="shared" si="6"/>
        <v>0</v>
      </c>
      <c r="O38" s="3">
        <f t="shared" si="6"/>
        <v>0</v>
      </c>
      <c r="P38" s="6">
        <f t="shared" si="6"/>
        <v>180</v>
      </c>
      <c r="Q38" s="3">
        <f t="shared" si="6"/>
        <v>0</v>
      </c>
      <c r="R38" s="3">
        <f t="shared" si="6"/>
        <v>0</v>
      </c>
      <c r="S38" s="3">
        <f t="shared" si="6"/>
        <v>0</v>
      </c>
      <c r="T38" s="3">
        <f t="shared" si="6"/>
        <v>3</v>
      </c>
      <c r="U38" s="3">
        <f t="shared" si="6"/>
        <v>3</v>
      </c>
      <c r="V38" s="6">
        <f t="shared" si="6"/>
        <v>0</v>
      </c>
    </row>
    <row r="39" spans="1:24" s="152" customFormat="1" ht="34.5" customHeight="1" thickBot="1">
      <c r="A39" s="260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2"/>
      <c r="W39" s="151"/>
      <c r="X39" s="151"/>
    </row>
    <row r="40" spans="1:22" s="150" customFormat="1" ht="19.5" customHeight="1" thickBot="1">
      <c r="A40" s="325" t="s">
        <v>111</v>
      </c>
      <c r="B40" s="326"/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7"/>
    </row>
    <row r="41" spans="1:22" s="150" customFormat="1" ht="34.5" customHeight="1" thickBot="1">
      <c r="A41" s="94" t="s">
        <v>151</v>
      </c>
      <c r="B41" s="75" t="s">
        <v>166</v>
      </c>
      <c r="C41" s="175"/>
      <c r="D41" s="175"/>
      <c r="E41" s="176"/>
      <c r="F41" s="18"/>
      <c r="G41" s="16">
        <v>2</v>
      </c>
      <c r="H41" s="17"/>
      <c r="I41" s="177"/>
      <c r="J41" s="89">
        <f>K41*30</f>
        <v>180</v>
      </c>
      <c r="K41" s="85">
        <f>SUM(Q41:V41)</f>
        <v>6</v>
      </c>
      <c r="L41" s="85">
        <v>0</v>
      </c>
      <c r="M41" s="87"/>
      <c r="N41" s="87"/>
      <c r="O41" s="87"/>
      <c r="P41" s="90">
        <f>J41-L41</f>
        <v>180</v>
      </c>
      <c r="Q41" s="108"/>
      <c r="R41" s="108">
        <v>6</v>
      </c>
      <c r="S41" s="108"/>
      <c r="T41" s="108"/>
      <c r="U41" s="108"/>
      <c r="V41" s="109"/>
    </row>
    <row r="42" spans="1:22" s="153" customFormat="1" ht="24.75" customHeight="1" thickBot="1">
      <c r="A42" s="94" t="s">
        <v>152</v>
      </c>
      <c r="B42" s="75" t="s">
        <v>167</v>
      </c>
      <c r="C42" s="175"/>
      <c r="D42" s="175"/>
      <c r="E42" s="176"/>
      <c r="F42" s="18"/>
      <c r="G42" s="16">
        <v>4</v>
      </c>
      <c r="H42" s="17"/>
      <c r="I42" s="177"/>
      <c r="J42" s="89">
        <f>K42*30</f>
        <v>270</v>
      </c>
      <c r="K42" s="85">
        <f>SUM(Q42:V42)</f>
        <v>9</v>
      </c>
      <c r="L42" s="85">
        <v>0</v>
      </c>
      <c r="M42" s="87"/>
      <c r="N42" s="87"/>
      <c r="O42" s="87"/>
      <c r="P42" s="90">
        <f>J42-L42</f>
        <v>270</v>
      </c>
      <c r="Q42" s="108"/>
      <c r="R42" s="108"/>
      <c r="S42" s="108"/>
      <c r="T42" s="108">
        <v>9</v>
      </c>
      <c r="U42" s="108"/>
      <c r="V42" s="109"/>
    </row>
    <row r="43" spans="1:22" s="153" customFormat="1" ht="24.75" customHeight="1">
      <c r="A43" s="94" t="s">
        <v>153</v>
      </c>
      <c r="B43" s="75" t="s">
        <v>168</v>
      </c>
      <c r="C43" s="175"/>
      <c r="D43" s="175"/>
      <c r="E43" s="176"/>
      <c r="F43" s="18"/>
      <c r="G43" s="16">
        <v>6</v>
      </c>
      <c r="H43" s="17"/>
      <c r="I43" s="177"/>
      <c r="J43" s="89">
        <f>K43*30</f>
        <v>270</v>
      </c>
      <c r="K43" s="85">
        <f>SUM(Q43:V43)</f>
        <v>9</v>
      </c>
      <c r="L43" s="85">
        <v>0</v>
      </c>
      <c r="M43" s="87"/>
      <c r="N43" s="87"/>
      <c r="O43" s="87"/>
      <c r="P43" s="90">
        <f>J43-L43</f>
        <v>270</v>
      </c>
      <c r="Q43" s="108"/>
      <c r="R43" s="108"/>
      <c r="S43" s="108"/>
      <c r="T43" s="108"/>
      <c r="U43" s="108"/>
      <c r="V43" s="109">
        <v>9</v>
      </c>
    </row>
    <row r="44" spans="1:22" s="153" customFormat="1" ht="24.75" customHeight="1" thickBot="1">
      <c r="A44" s="275" t="s">
        <v>113</v>
      </c>
      <c r="B44" s="276"/>
      <c r="C44" s="302"/>
      <c r="D44" s="302"/>
      <c r="E44" s="303"/>
      <c r="F44" s="301"/>
      <c r="G44" s="302"/>
      <c r="H44" s="303"/>
      <c r="I44" s="5"/>
      <c r="J44" s="2">
        <f aca="true" t="shared" si="7" ref="J44:V44">SUM(J41:J43)</f>
        <v>720</v>
      </c>
      <c r="K44" s="3">
        <f t="shared" si="7"/>
        <v>24</v>
      </c>
      <c r="L44" s="3">
        <f t="shared" si="7"/>
        <v>0</v>
      </c>
      <c r="M44" s="3">
        <f t="shared" si="7"/>
        <v>0</v>
      </c>
      <c r="N44" s="3">
        <f t="shared" si="7"/>
        <v>0</v>
      </c>
      <c r="O44" s="3">
        <f t="shared" si="7"/>
        <v>0</v>
      </c>
      <c r="P44" s="6">
        <f t="shared" si="7"/>
        <v>720</v>
      </c>
      <c r="Q44" s="3">
        <f t="shared" si="7"/>
        <v>0</v>
      </c>
      <c r="R44" s="3">
        <f t="shared" si="7"/>
        <v>6</v>
      </c>
      <c r="S44" s="3">
        <f t="shared" si="7"/>
        <v>0</v>
      </c>
      <c r="T44" s="3">
        <f t="shared" si="7"/>
        <v>9</v>
      </c>
      <c r="U44" s="3">
        <f t="shared" si="7"/>
        <v>0</v>
      </c>
      <c r="V44" s="6">
        <f t="shared" si="7"/>
        <v>9</v>
      </c>
    </row>
    <row r="45" spans="1:22" s="150" customFormat="1" ht="19.5" customHeight="1" thickBot="1">
      <c r="A45" s="346" t="s">
        <v>114</v>
      </c>
      <c r="B45" s="347"/>
      <c r="C45" s="345"/>
      <c r="D45" s="345"/>
      <c r="E45" s="345"/>
      <c r="F45" s="345"/>
      <c r="G45" s="345"/>
      <c r="H45" s="345"/>
      <c r="I45" s="76"/>
      <c r="J45" s="77">
        <f aca="true" t="shared" si="8" ref="J45:V45">SUM(J16,J33,J38,J44)</f>
        <v>3930</v>
      </c>
      <c r="K45" s="77">
        <f t="shared" si="8"/>
        <v>131</v>
      </c>
      <c r="L45" s="77">
        <f t="shared" si="8"/>
        <v>1010</v>
      </c>
      <c r="M45" s="77">
        <f t="shared" si="8"/>
        <v>350</v>
      </c>
      <c r="N45" s="77">
        <f t="shared" si="8"/>
        <v>680</v>
      </c>
      <c r="O45" s="77">
        <f t="shared" si="8"/>
        <v>0</v>
      </c>
      <c r="P45" s="77">
        <f t="shared" si="8"/>
        <v>2920</v>
      </c>
      <c r="Q45" s="78">
        <f t="shared" si="8"/>
        <v>25</v>
      </c>
      <c r="R45" s="78">
        <f t="shared" si="8"/>
        <v>16</v>
      </c>
      <c r="S45" s="78">
        <f t="shared" si="8"/>
        <v>18</v>
      </c>
      <c r="T45" s="78">
        <f t="shared" si="8"/>
        <v>30</v>
      </c>
      <c r="U45" s="78">
        <f t="shared" si="8"/>
        <v>22</v>
      </c>
      <c r="V45" s="78">
        <f t="shared" si="8"/>
        <v>20</v>
      </c>
    </row>
    <row r="46" spans="1:24" s="152" customFormat="1" ht="34.5" customHeight="1" thickBot="1">
      <c r="A46" s="335"/>
      <c r="B46" s="336"/>
      <c r="C46" s="336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7"/>
      <c r="W46" s="151"/>
      <c r="X46" s="151"/>
    </row>
    <row r="47" spans="1:22" s="152" customFormat="1" ht="34.5" customHeight="1" thickBot="1">
      <c r="A47" s="292" t="s">
        <v>115</v>
      </c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4"/>
    </row>
    <row r="48" spans="1:22" s="150" customFormat="1" ht="34.5" customHeight="1">
      <c r="A48" s="283" t="s">
        <v>116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5"/>
    </row>
    <row r="49" spans="1:22" s="147" customFormat="1" ht="24.75" customHeight="1">
      <c r="A49" s="91" t="s">
        <v>154</v>
      </c>
      <c r="B49" s="13" t="s">
        <v>125</v>
      </c>
      <c r="C49" s="14"/>
      <c r="D49" s="14"/>
      <c r="E49" s="15"/>
      <c r="F49" s="12"/>
      <c r="G49" s="14">
        <v>1</v>
      </c>
      <c r="H49" s="15"/>
      <c r="I49" s="12"/>
      <c r="J49" s="84">
        <f>K49*30</f>
        <v>150</v>
      </c>
      <c r="K49" s="85">
        <f>SUM(Q49:V49)</f>
        <v>5</v>
      </c>
      <c r="L49" s="85">
        <f>M49+N49</f>
        <v>50</v>
      </c>
      <c r="M49" s="198">
        <v>20</v>
      </c>
      <c r="N49" s="198">
        <v>30</v>
      </c>
      <c r="O49" s="87"/>
      <c r="P49" s="86">
        <f>J49-L49</f>
        <v>100</v>
      </c>
      <c r="Q49" s="185">
        <v>5</v>
      </c>
      <c r="R49" s="185"/>
      <c r="S49" s="186"/>
      <c r="T49" s="186"/>
      <c r="U49" s="186"/>
      <c r="V49" s="186"/>
    </row>
    <row r="50" spans="1:22" s="147" customFormat="1" ht="24.75" customHeight="1">
      <c r="A50" s="91" t="s">
        <v>155</v>
      </c>
      <c r="B50" s="13" t="s">
        <v>126</v>
      </c>
      <c r="C50" s="14"/>
      <c r="D50" s="14"/>
      <c r="E50" s="15"/>
      <c r="F50" s="12"/>
      <c r="G50" s="14">
        <v>2</v>
      </c>
      <c r="H50" s="15"/>
      <c r="I50" s="12"/>
      <c r="J50" s="84">
        <f>K50*30</f>
        <v>150</v>
      </c>
      <c r="K50" s="85">
        <f>SUM(Q50:V50)</f>
        <v>5</v>
      </c>
      <c r="L50" s="85">
        <f>M50+N50</f>
        <v>50</v>
      </c>
      <c r="M50" s="198">
        <v>20</v>
      </c>
      <c r="N50" s="198">
        <v>30</v>
      </c>
      <c r="O50" s="87"/>
      <c r="P50" s="86">
        <f>J50-L50</f>
        <v>100</v>
      </c>
      <c r="Q50" s="185"/>
      <c r="R50" s="185">
        <v>5</v>
      </c>
      <c r="S50" s="185"/>
      <c r="T50" s="185"/>
      <c r="U50" s="185"/>
      <c r="V50" s="185"/>
    </row>
    <row r="51" spans="1:22" s="147" customFormat="1" ht="24.75" customHeight="1">
      <c r="A51" s="91" t="s">
        <v>156</v>
      </c>
      <c r="B51" s="13" t="s">
        <v>127</v>
      </c>
      <c r="C51" s="14"/>
      <c r="D51" s="14"/>
      <c r="E51" s="15"/>
      <c r="F51" s="12"/>
      <c r="G51" s="14">
        <v>2</v>
      </c>
      <c r="H51" s="15"/>
      <c r="I51" s="12"/>
      <c r="J51" s="84">
        <f>K51*30</f>
        <v>150</v>
      </c>
      <c r="K51" s="85">
        <f>SUM(Q51:V51)</f>
        <v>5</v>
      </c>
      <c r="L51" s="85">
        <f>M51+N51</f>
        <v>50</v>
      </c>
      <c r="M51" s="198">
        <v>20</v>
      </c>
      <c r="N51" s="198">
        <v>30</v>
      </c>
      <c r="O51" s="87"/>
      <c r="P51" s="86">
        <f>J51-L51</f>
        <v>100</v>
      </c>
      <c r="Q51" s="185"/>
      <c r="R51" s="185">
        <v>5</v>
      </c>
      <c r="S51" s="185"/>
      <c r="T51" s="185"/>
      <c r="U51" s="185"/>
      <c r="V51" s="185"/>
    </row>
    <row r="52" spans="1:22" s="147" customFormat="1" ht="24.75" customHeight="1" thickBot="1">
      <c r="A52" s="275" t="s">
        <v>117</v>
      </c>
      <c r="B52" s="276"/>
      <c r="C52" s="315"/>
      <c r="D52" s="302"/>
      <c r="E52" s="303"/>
      <c r="F52" s="301"/>
      <c r="G52" s="302"/>
      <c r="H52" s="303"/>
      <c r="I52" s="5"/>
      <c r="J52" s="2">
        <f aca="true" t="shared" si="9" ref="J52:V52">SUM(J49:J51)</f>
        <v>450</v>
      </c>
      <c r="K52" s="3">
        <f t="shared" si="9"/>
        <v>15</v>
      </c>
      <c r="L52" s="3">
        <f t="shared" si="9"/>
        <v>150</v>
      </c>
      <c r="M52" s="3">
        <f t="shared" si="9"/>
        <v>60</v>
      </c>
      <c r="N52" s="3">
        <f t="shared" si="9"/>
        <v>90</v>
      </c>
      <c r="O52" s="3">
        <f t="shared" si="9"/>
        <v>0</v>
      </c>
      <c r="P52" s="4">
        <f t="shared" si="9"/>
        <v>300</v>
      </c>
      <c r="Q52" s="3">
        <f t="shared" si="9"/>
        <v>5</v>
      </c>
      <c r="R52" s="3">
        <f t="shared" si="9"/>
        <v>10</v>
      </c>
      <c r="S52" s="3">
        <f t="shared" si="9"/>
        <v>0</v>
      </c>
      <c r="T52" s="3">
        <f t="shared" si="9"/>
        <v>0</v>
      </c>
      <c r="U52" s="3">
        <f t="shared" si="9"/>
        <v>0</v>
      </c>
      <c r="V52" s="6">
        <f t="shared" si="9"/>
        <v>0</v>
      </c>
    </row>
    <row r="53" spans="1:22" s="152" customFormat="1" ht="34.5" customHeight="1" thickBot="1">
      <c r="A53" s="263"/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5"/>
    </row>
    <row r="54" spans="1:22" s="150" customFormat="1" ht="19.5" customHeight="1">
      <c r="A54" s="312" t="s">
        <v>118</v>
      </c>
      <c r="B54" s="313"/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4"/>
    </row>
    <row r="55" spans="1:22" s="154" customFormat="1" ht="34.5" customHeight="1">
      <c r="A55" s="92" t="s">
        <v>157</v>
      </c>
      <c r="B55" s="13" t="s">
        <v>181</v>
      </c>
      <c r="C55" s="14"/>
      <c r="D55" s="14"/>
      <c r="E55" s="15"/>
      <c r="F55" s="12"/>
      <c r="G55" s="14">
        <v>2</v>
      </c>
      <c r="H55" s="15"/>
      <c r="I55" s="12"/>
      <c r="J55" s="84">
        <f aca="true" t="shared" si="10" ref="J55:J60">K55*30</f>
        <v>120</v>
      </c>
      <c r="K55" s="85">
        <f>SUM(Q55:V55)</f>
        <v>4</v>
      </c>
      <c r="L55" s="85">
        <f aca="true" t="shared" si="11" ref="L55:L60">K55*10</f>
        <v>40</v>
      </c>
      <c r="M55" s="178">
        <v>20</v>
      </c>
      <c r="N55" s="178">
        <v>20</v>
      </c>
      <c r="O55" s="88"/>
      <c r="P55" s="86">
        <f aca="true" t="shared" si="12" ref="P55:P60">J55-L55</f>
        <v>80</v>
      </c>
      <c r="Q55" s="179"/>
      <c r="R55" s="179">
        <v>4</v>
      </c>
      <c r="S55" s="179"/>
      <c r="T55" s="179"/>
      <c r="U55" s="179"/>
      <c r="V55" s="180"/>
    </row>
    <row r="56" spans="1:22" s="153" customFormat="1" ht="24.75" customHeight="1">
      <c r="A56" s="92" t="s">
        <v>158</v>
      </c>
      <c r="B56" s="11" t="s">
        <v>182</v>
      </c>
      <c r="C56" s="16"/>
      <c r="D56" s="16"/>
      <c r="E56" s="17"/>
      <c r="F56" s="18"/>
      <c r="G56" s="16">
        <v>3</v>
      </c>
      <c r="H56" s="17"/>
      <c r="I56" s="18"/>
      <c r="J56" s="84">
        <f t="shared" si="10"/>
        <v>90</v>
      </c>
      <c r="K56" s="85">
        <f>SUM(Q56:V56)</f>
        <v>3</v>
      </c>
      <c r="L56" s="85">
        <f t="shared" si="11"/>
        <v>30</v>
      </c>
      <c r="M56" s="181">
        <v>10</v>
      </c>
      <c r="N56" s="181">
        <v>20</v>
      </c>
      <c r="O56" s="155"/>
      <c r="P56" s="86">
        <f t="shared" si="12"/>
        <v>60</v>
      </c>
      <c r="Q56" s="182"/>
      <c r="R56" s="182"/>
      <c r="S56" s="182">
        <v>3</v>
      </c>
      <c r="T56" s="182"/>
      <c r="U56" s="182"/>
      <c r="V56" s="183"/>
    </row>
    <row r="57" spans="1:22" s="153" customFormat="1" ht="24.75" customHeight="1">
      <c r="A57" s="92" t="s">
        <v>159</v>
      </c>
      <c r="B57" s="13" t="s">
        <v>183</v>
      </c>
      <c r="C57" s="16"/>
      <c r="D57" s="16">
        <v>3</v>
      </c>
      <c r="E57" s="17"/>
      <c r="F57" s="18"/>
      <c r="G57" s="16"/>
      <c r="H57" s="17"/>
      <c r="I57" s="18"/>
      <c r="J57" s="84">
        <f t="shared" si="10"/>
        <v>180</v>
      </c>
      <c r="K57" s="85">
        <f>SUM(Q57:V57)</f>
        <v>6</v>
      </c>
      <c r="L57" s="85">
        <f t="shared" si="11"/>
        <v>60</v>
      </c>
      <c r="M57" s="181">
        <v>20</v>
      </c>
      <c r="N57" s="181">
        <v>40</v>
      </c>
      <c r="O57" s="155"/>
      <c r="P57" s="86">
        <f t="shared" si="12"/>
        <v>120</v>
      </c>
      <c r="Q57" s="182"/>
      <c r="R57" s="182"/>
      <c r="S57" s="182">
        <v>6</v>
      </c>
      <c r="T57" s="182"/>
      <c r="U57" s="182"/>
      <c r="V57" s="183"/>
    </row>
    <row r="58" spans="1:22" s="153" customFormat="1" ht="24.75" customHeight="1">
      <c r="A58" s="92" t="s">
        <v>160</v>
      </c>
      <c r="B58" s="13" t="s">
        <v>184</v>
      </c>
      <c r="C58" s="16"/>
      <c r="D58" s="16"/>
      <c r="E58" s="17"/>
      <c r="F58" s="18"/>
      <c r="G58" s="16">
        <v>3</v>
      </c>
      <c r="H58" s="17"/>
      <c r="I58" s="18"/>
      <c r="J58" s="84">
        <f t="shared" si="10"/>
        <v>90</v>
      </c>
      <c r="K58" s="85">
        <f>SUM(Q58:V58)</f>
        <v>3</v>
      </c>
      <c r="L58" s="85">
        <f t="shared" si="11"/>
        <v>30</v>
      </c>
      <c r="M58" s="181">
        <v>10</v>
      </c>
      <c r="N58" s="181">
        <v>20</v>
      </c>
      <c r="O58" s="155"/>
      <c r="P58" s="86">
        <f t="shared" si="12"/>
        <v>60</v>
      </c>
      <c r="Q58" s="182"/>
      <c r="R58" s="182"/>
      <c r="S58" s="182">
        <v>3</v>
      </c>
      <c r="T58" s="182"/>
      <c r="U58" s="182"/>
      <c r="V58" s="183"/>
    </row>
    <row r="59" spans="1:22" s="153" customFormat="1" ht="24.75" customHeight="1">
      <c r="A59" s="92" t="s">
        <v>161</v>
      </c>
      <c r="B59" s="13" t="s">
        <v>185</v>
      </c>
      <c r="C59" s="16"/>
      <c r="D59" s="16"/>
      <c r="E59" s="17"/>
      <c r="F59" s="18"/>
      <c r="G59" s="16">
        <v>6</v>
      </c>
      <c r="H59" s="17"/>
      <c r="I59" s="18"/>
      <c r="J59" s="84">
        <f t="shared" si="10"/>
        <v>300</v>
      </c>
      <c r="K59" s="85">
        <v>10</v>
      </c>
      <c r="L59" s="85">
        <f t="shared" si="11"/>
        <v>100</v>
      </c>
      <c r="M59" s="181">
        <v>40</v>
      </c>
      <c r="N59" s="181">
        <v>60</v>
      </c>
      <c r="O59" s="155"/>
      <c r="P59" s="86">
        <f t="shared" si="12"/>
        <v>200</v>
      </c>
      <c r="Q59" s="182"/>
      <c r="R59" s="182"/>
      <c r="S59" s="182"/>
      <c r="T59" s="182"/>
      <c r="U59" s="182">
        <v>3</v>
      </c>
      <c r="V59" s="183">
        <v>7</v>
      </c>
    </row>
    <row r="60" spans="1:22" s="153" customFormat="1" ht="24.75" customHeight="1">
      <c r="A60" s="93" t="s">
        <v>162</v>
      </c>
      <c r="B60" s="13" t="s">
        <v>186</v>
      </c>
      <c r="C60" s="12"/>
      <c r="D60" s="14"/>
      <c r="E60" s="15"/>
      <c r="F60" s="18"/>
      <c r="G60" s="16">
        <v>5</v>
      </c>
      <c r="H60" s="17"/>
      <c r="I60" s="18"/>
      <c r="J60" s="84">
        <f t="shared" si="10"/>
        <v>150</v>
      </c>
      <c r="K60" s="85">
        <f>SUM(Q60:V60)</f>
        <v>5</v>
      </c>
      <c r="L60" s="85">
        <f t="shared" si="11"/>
        <v>50</v>
      </c>
      <c r="M60" s="181">
        <v>20</v>
      </c>
      <c r="N60" s="181">
        <v>30</v>
      </c>
      <c r="O60" s="155"/>
      <c r="P60" s="86">
        <f t="shared" si="12"/>
        <v>100</v>
      </c>
      <c r="Q60" s="182"/>
      <c r="R60" s="182"/>
      <c r="S60" s="182"/>
      <c r="T60" s="182"/>
      <c r="U60" s="182">
        <v>5</v>
      </c>
      <c r="V60" s="183"/>
    </row>
    <row r="61" spans="1:22" s="153" customFormat="1" ht="24.75" customHeight="1" thickBot="1">
      <c r="A61" s="275" t="s">
        <v>119</v>
      </c>
      <c r="B61" s="276"/>
      <c r="C61" s="302"/>
      <c r="D61" s="302"/>
      <c r="E61" s="303"/>
      <c r="F61" s="301"/>
      <c r="G61" s="302"/>
      <c r="H61" s="303"/>
      <c r="I61" s="5"/>
      <c r="J61" s="2">
        <f aca="true" t="shared" si="13" ref="J61:V61">SUM(J55:J60)</f>
        <v>930</v>
      </c>
      <c r="K61" s="2">
        <f t="shared" si="13"/>
        <v>31</v>
      </c>
      <c r="L61" s="2">
        <f t="shared" si="13"/>
        <v>310</v>
      </c>
      <c r="M61" s="2">
        <f t="shared" si="13"/>
        <v>120</v>
      </c>
      <c r="N61" s="2">
        <f t="shared" si="13"/>
        <v>190</v>
      </c>
      <c r="O61" s="2">
        <f t="shared" si="13"/>
        <v>0</v>
      </c>
      <c r="P61" s="2">
        <f t="shared" si="13"/>
        <v>620</v>
      </c>
      <c r="Q61" s="2">
        <f t="shared" si="13"/>
        <v>0</v>
      </c>
      <c r="R61" s="2">
        <f t="shared" si="13"/>
        <v>4</v>
      </c>
      <c r="S61" s="2">
        <f t="shared" si="13"/>
        <v>12</v>
      </c>
      <c r="T61" s="2">
        <f t="shared" si="13"/>
        <v>0</v>
      </c>
      <c r="U61" s="2">
        <f t="shared" si="13"/>
        <v>8</v>
      </c>
      <c r="V61" s="2">
        <f t="shared" si="13"/>
        <v>7</v>
      </c>
    </row>
    <row r="62" spans="1:22" s="152" customFormat="1" ht="34.5" customHeight="1" thickBot="1">
      <c r="A62" s="304"/>
      <c r="B62" s="305"/>
      <c r="C62" s="305"/>
      <c r="D62" s="305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05"/>
      <c r="R62" s="305"/>
      <c r="S62" s="305"/>
      <c r="T62" s="305"/>
      <c r="U62" s="305"/>
      <c r="V62" s="306"/>
    </row>
    <row r="63" spans="1:22" s="153" customFormat="1" ht="19.5" customHeight="1" thickBot="1">
      <c r="A63" s="307" t="s">
        <v>120</v>
      </c>
      <c r="B63" s="308"/>
      <c r="C63" s="309"/>
      <c r="D63" s="310"/>
      <c r="E63" s="311"/>
      <c r="F63" s="309"/>
      <c r="G63" s="310"/>
      <c r="H63" s="311"/>
      <c r="I63" s="79"/>
      <c r="J63" s="80">
        <f>SUM(J52,J61)</f>
        <v>1380</v>
      </c>
      <c r="K63" s="80">
        <f>SUM(K52,K61)</f>
        <v>46</v>
      </c>
      <c r="L63" s="80">
        <f>SUM(L52,L61)</f>
        <v>460</v>
      </c>
      <c r="M63" s="80">
        <f>SUM(M52,M61)</f>
        <v>180</v>
      </c>
      <c r="N63" s="80">
        <f>SUM(N52,N61)</f>
        <v>280</v>
      </c>
      <c r="O63" s="80">
        <f>SUM(O57,O61)</f>
        <v>0</v>
      </c>
      <c r="P63" s="80">
        <f>SUM(P52,P61)</f>
        <v>920</v>
      </c>
      <c r="Q63" s="80">
        <f aca="true" t="shared" si="14" ref="Q63:V63">Q52+Q61</f>
        <v>5</v>
      </c>
      <c r="R63" s="80">
        <f t="shared" si="14"/>
        <v>14</v>
      </c>
      <c r="S63" s="80">
        <f t="shared" si="14"/>
        <v>12</v>
      </c>
      <c r="T63" s="80">
        <f t="shared" si="14"/>
        <v>0</v>
      </c>
      <c r="U63" s="80">
        <f t="shared" si="14"/>
        <v>8</v>
      </c>
      <c r="V63" s="80">
        <f t="shared" si="14"/>
        <v>7</v>
      </c>
    </row>
    <row r="64" spans="1:22" s="152" customFormat="1" ht="34.5" customHeight="1" thickBot="1">
      <c r="A64" s="91" t="s">
        <v>124</v>
      </c>
      <c r="B64" s="13" t="s">
        <v>196</v>
      </c>
      <c r="C64" s="14"/>
      <c r="D64" s="14">
        <v>6</v>
      </c>
      <c r="E64" s="15"/>
      <c r="F64" s="12"/>
      <c r="G64" s="14"/>
      <c r="H64" s="15"/>
      <c r="I64" s="12"/>
      <c r="J64" s="84">
        <f>K64*30</f>
        <v>90</v>
      </c>
      <c r="K64" s="85">
        <f>SUM(Q64:V64)</f>
        <v>3</v>
      </c>
      <c r="L64" s="85">
        <v>90</v>
      </c>
      <c r="M64" s="178"/>
      <c r="N64" s="178"/>
      <c r="O64" s="87"/>
      <c r="P64" s="86">
        <v>90</v>
      </c>
      <c r="Q64" s="187"/>
      <c r="R64" s="187"/>
      <c r="S64" s="187"/>
      <c r="T64" s="187"/>
      <c r="U64" s="187"/>
      <c r="V64" s="182">
        <v>3</v>
      </c>
    </row>
    <row r="65" spans="1:22" s="150" customFormat="1" ht="19.5" customHeight="1" thickBot="1">
      <c r="A65" s="334" t="s">
        <v>121</v>
      </c>
      <c r="B65" s="334"/>
      <c r="C65" s="300">
        <f>COUNT(C11:E15,C19:E32,C36:E37,C41:E43,C49:E51,C55:E60)</f>
        <v>10</v>
      </c>
      <c r="D65" s="300"/>
      <c r="E65" s="300"/>
      <c r="F65" s="300">
        <f>COUNT(F11:H15,F19:H32,F36:H37,F41:H43,F49:H51,F55:H60)</f>
        <v>28</v>
      </c>
      <c r="G65" s="300"/>
      <c r="H65" s="300"/>
      <c r="I65" s="70">
        <f>COUNT(I11:I15,I19:I32,I36:I37,I41:I43,I49:I51,I55:I60)</f>
        <v>2</v>
      </c>
      <c r="J65" s="8">
        <v>7200</v>
      </c>
      <c r="K65" s="8">
        <f>K64+K63+K45</f>
        <v>180</v>
      </c>
      <c r="L65" s="8">
        <v>1780</v>
      </c>
      <c r="M65" s="8">
        <f>SUM(M45,M63)</f>
        <v>530</v>
      </c>
      <c r="N65" s="8">
        <f>SUM(N45,N63)</f>
        <v>960</v>
      </c>
      <c r="O65" s="8">
        <f>SUM(O45,O63)</f>
        <v>0</v>
      </c>
      <c r="P65" s="8">
        <v>5510</v>
      </c>
      <c r="Q65" s="8">
        <f>SUM(Q45,Q63)</f>
        <v>30</v>
      </c>
      <c r="R65" s="8">
        <f>SUM(R45,R63)</f>
        <v>30</v>
      </c>
      <c r="S65" s="8">
        <f>SUM(S45,S63)</f>
        <v>30</v>
      </c>
      <c r="T65" s="8">
        <f>SUM(T45,T63)</f>
        <v>30</v>
      </c>
      <c r="U65" s="8">
        <f>SUM(U45,U63)</f>
        <v>30</v>
      </c>
      <c r="V65" s="8">
        <f>V64+V63+V45</f>
        <v>30</v>
      </c>
    </row>
    <row r="66" spans="1:22" s="154" customFormat="1" ht="34.5" customHeight="1" thickBot="1">
      <c r="A66" s="156"/>
      <c r="B66" s="156"/>
      <c r="C66" s="157"/>
      <c r="D66" s="157"/>
      <c r="E66" s="157"/>
      <c r="F66" s="157"/>
      <c r="G66" s="157"/>
      <c r="H66" s="157"/>
      <c r="I66" s="157"/>
      <c r="J66" s="158"/>
      <c r="K66" s="159"/>
      <c r="L66" s="160"/>
      <c r="M66" s="160"/>
      <c r="N66" s="160"/>
      <c r="O66" s="160"/>
      <c r="P66" s="160"/>
      <c r="Q66" s="161"/>
      <c r="R66" s="161"/>
      <c r="S66" s="161"/>
      <c r="T66" s="161"/>
      <c r="U66" s="161"/>
      <c r="V66" s="161"/>
    </row>
    <row r="67" spans="1:22" ht="19.5" customHeight="1" thickBot="1">
      <c r="A67" s="316"/>
      <c r="B67" s="316"/>
      <c r="C67" s="338"/>
      <c r="D67" s="338"/>
      <c r="E67" s="338"/>
      <c r="F67" s="338"/>
      <c r="G67" s="338"/>
      <c r="H67" s="338"/>
      <c r="I67" s="162"/>
      <c r="J67" s="163"/>
      <c r="K67" s="164"/>
      <c r="L67" s="339" t="s">
        <v>89</v>
      </c>
      <c r="M67" s="331" t="s">
        <v>93</v>
      </c>
      <c r="N67" s="332"/>
      <c r="O67" s="332"/>
      <c r="P67" s="333"/>
      <c r="Q67" s="9">
        <v>1</v>
      </c>
      <c r="R67" s="9">
        <v>1</v>
      </c>
      <c r="S67" s="9">
        <v>2</v>
      </c>
      <c r="T67" s="9">
        <v>2</v>
      </c>
      <c r="U67" s="9">
        <v>2</v>
      </c>
      <c r="V67" s="9">
        <v>2</v>
      </c>
    </row>
    <row r="68" spans="1:22" ht="24.75" customHeight="1" thickBot="1">
      <c r="A68" s="316"/>
      <c r="B68" s="316"/>
      <c r="C68" s="338"/>
      <c r="D68" s="338"/>
      <c r="E68" s="338"/>
      <c r="F68" s="338"/>
      <c r="G68" s="338"/>
      <c r="H68" s="338"/>
      <c r="I68" s="162"/>
      <c r="J68" s="163"/>
      <c r="K68" s="164"/>
      <c r="L68" s="340"/>
      <c r="M68" s="331" t="s">
        <v>90</v>
      </c>
      <c r="N68" s="332"/>
      <c r="O68" s="332"/>
      <c r="P68" s="333"/>
      <c r="Q68" s="9">
        <v>6</v>
      </c>
      <c r="R68" s="9">
        <v>5</v>
      </c>
      <c r="S68" s="9">
        <v>5</v>
      </c>
      <c r="T68" s="9">
        <v>2</v>
      </c>
      <c r="U68" s="9">
        <v>4</v>
      </c>
      <c r="V68" s="9">
        <v>3</v>
      </c>
    </row>
    <row r="69" spans="1:22" ht="24.75" customHeight="1" thickBot="1">
      <c r="A69" s="316"/>
      <c r="B69" s="316"/>
      <c r="C69" s="338"/>
      <c r="D69" s="338"/>
      <c r="E69" s="338"/>
      <c r="F69" s="338"/>
      <c r="G69" s="338"/>
      <c r="H69" s="338"/>
      <c r="I69" s="162"/>
      <c r="J69" s="163"/>
      <c r="K69" s="164"/>
      <c r="L69" s="340"/>
      <c r="M69" s="331" t="s">
        <v>91</v>
      </c>
      <c r="N69" s="332"/>
      <c r="O69" s="332"/>
      <c r="P69" s="333"/>
      <c r="Q69" s="9"/>
      <c r="R69" s="9"/>
      <c r="S69" s="9"/>
      <c r="T69" s="9">
        <v>1</v>
      </c>
      <c r="U69" s="9">
        <v>1</v>
      </c>
      <c r="V69" s="9">
        <f>COUNTIF($I$36:$I$37,8)</f>
        <v>0</v>
      </c>
    </row>
    <row r="70" spans="1:22" ht="24.75" customHeight="1" thickBot="1">
      <c r="A70" s="316"/>
      <c r="B70" s="316"/>
      <c r="C70" s="338"/>
      <c r="D70" s="338"/>
      <c r="E70" s="338"/>
      <c r="F70" s="338"/>
      <c r="G70" s="338"/>
      <c r="H70" s="338"/>
      <c r="I70" s="162"/>
      <c r="J70" s="163"/>
      <c r="K70" s="164"/>
      <c r="L70" s="340"/>
      <c r="M70" s="331" t="s">
        <v>92</v>
      </c>
      <c r="N70" s="332"/>
      <c r="O70" s="332"/>
      <c r="P70" s="333"/>
      <c r="Q70" s="9"/>
      <c r="R70" s="9">
        <v>1</v>
      </c>
      <c r="S70" s="9">
        <f>COUNTIF($I$41:$I$43,5)</f>
        <v>0</v>
      </c>
      <c r="T70" s="9">
        <v>1</v>
      </c>
      <c r="U70" s="9">
        <f>COUNTIF($I$41:$I$43,7)</f>
        <v>0</v>
      </c>
      <c r="V70" s="10">
        <v>1</v>
      </c>
    </row>
    <row r="71" spans="1:22" ht="24.75" customHeight="1" thickBot="1">
      <c r="A71" s="316"/>
      <c r="B71" s="316"/>
      <c r="C71" s="338"/>
      <c r="D71" s="338"/>
      <c r="E71" s="338"/>
      <c r="F71" s="338"/>
      <c r="G71" s="338"/>
      <c r="H71" s="338"/>
      <c r="I71" s="162"/>
      <c r="J71" s="163"/>
      <c r="K71" s="164"/>
      <c r="L71" s="341"/>
      <c r="M71" s="342" t="s">
        <v>94</v>
      </c>
      <c r="N71" s="343"/>
      <c r="O71" s="343"/>
      <c r="P71" s="344"/>
      <c r="Q71" s="104">
        <f aca="true" t="shared" si="15" ref="Q71:V71">SUM(Q67:Q70)</f>
        <v>7</v>
      </c>
      <c r="R71" s="104">
        <f t="shared" si="15"/>
        <v>7</v>
      </c>
      <c r="S71" s="104">
        <f t="shared" si="15"/>
        <v>7</v>
      </c>
      <c r="T71" s="104">
        <f t="shared" si="15"/>
        <v>6</v>
      </c>
      <c r="U71" s="104">
        <f t="shared" si="15"/>
        <v>7</v>
      </c>
      <c r="V71" s="104">
        <f t="shared" si="15"/>
        <v>6</v>
      </c>
    </row>
    <row r="72" ht="30" customHeight="1"/>
  </sheetData>
  <sheetProtection deleteRows="0"/>
  <mergeCells count="86">
    <mergeCell ref="A71:B71"/>
    <mergeCell ref="F69:H69"/>
    <mergeCell ref="A40:V40"/>
    <mergeCell ref="A44:B44"/>
    <mergeCell ref="C44:E44"/>
    <mergeCell ref="A69:B69"/>
    <mergeCell ref="F44:H44"/>
    <mergeCell ref="A45:B45"/>
    <mergeCell ref="C45:E45"/>
    <mergeCell ref="A70:B70"/>
    <mergeCell ref="F65:H65"/>
    <mergeCell ref="F45:H45"/>
    <mergeCell ref="C70:E70"/>
    <mergeCell ref="F70:H70"/>
    <mergeCell ref="F67:H67"/>
    <mergeCell ref="F68:H68"/>
    <mergeCell ref="A53:V53"/>
    <mergeCell ref="C67:E67"/>
    <mergeCell ref="M68:P68"/>
    <mergeCell ref="C71:E71"/>
    <mergeCell ref="F71:H71"/>
    <mergeCell ref="C69:E69"/>
    <mergeCell ref="M70:P70"/>
    <mergeCell ref="L67:L71"/>
    <mergeCell ref="M71:P71"/>
    <mergeCell ref="M69:P69"/>
    <mergeCell ref="C68:E68"/>
    <mergeCell ref="A10:V10"/>
    <mergeCell ref="J3:J7"/>
    <mergeCell ref="U3:V3"/>
    <mergeCell ref="M67:P67"/>
    <mergeCell ref="C38:E38"/>
    <mergeCell ref="C63:E63"/>
    <mergeCell ref="A65:B65"/>
    <mergeCell ref="A67:B67"/>
    <mergeCell ref="C61:E61"/>
    <mergeCell ref="A46:V46"/>
    <mergeCell ref="C33:E33"/>
    <mergeCell ref="F38:H38"/>
    <mergeCell ref="A52:B52"/>
    <mergeCell ref="A68:B68"/>
    <mergeCell ref="A9:V9"/>
    <mergeCell ref="A2:A7"/>
    <mergeCell ref="F33:H33"/>
    <mergeCell ref="A34:V34"/>
    <mergeCell ref="Q2:V2"/>
    <mergeCell ref="Q5:V5"/>
    <mergeCell ref="A35:V35"/>
    <mergeCell ref="C65:E65"/>
    <mergeCell ref="F61:H61"/>
    <mergeCell ref="A62:V62"/>
    <mergeCell ref="A63:B63"/>
    <mergeCell ref="F63:H63"/>
    <mergeCell ref="A54:V54"/>
    <mergeCell ref="C52:E52"/>
    <mergeCell ref="F52:H52"/>
    <mergeCell ref="A61:B61"/>
    <mergeCell ref="A38:B38"/>
    <mergeCell ref="A18:V18"/>
    <mergeCell ref="A48:V48"/>
    <mergeCell ref="Q7:V7"/>
    <mergeCell ref="C8:E8"/>
    <mergeCell ref="F8:H8"/>
    <mergeCell ref="A47:V47"/>
    <mergeCell ref="C16:E16"/>
    <mergeCell ref="O4:O7"/>
    <mergeCell ref="F16:H16"/>
    <mergeCell ref="A39:V39"/>
    <mergeCell ref="A17:V17"/>
    <mergeCell ref="F4:H7"/>
    <mergeCell ref="M3:O3"/>
    <mergeCell ref="K3:K7"/>
    <mergeCell ref="S3:T3"/>
    <mergeCell ref="P3:P7"/>
    <mergeCell ref="A33:B33"/>
    <mergeCell ref="A16:B16"/>
    <mergeCell ref="L3:L7"/>
    <mergeCell ref="A1:V1"/>
    <mergeCell ref="B2:B7"/>
    <mergeCell ref="I4:I7"/>
    <mergeCell ref="M4:M7"/>
    <mergeCell ref="C2:I3"/>
    <mergeCell ref="N4:N7"/>
    <mergeCell ref="C4:E7"/>
    <mergeCell ref="J2:P2"/>
    <mergeCell ref="Q3:R3"/>
  </mergeCells>
  <conditionalFormatting sqref="Q65:V65">
    <cfRule type="cellIs" priority="378" dxfId="15" operator="notEqual" stopIfTrue="1">
      <formula>30</formula>
    </cfRule>
  </conditionalFormatting>
  <conditionalFormatting sqref="Q67:V67">
    <cfRule type="cellIs" priority="377" dxfId="16" operator="greaterThan" stopIfTrue="1">
      <formula>2</formula>
    </cfRule>
  </conditionalFormatting>
  <conditionalFormatting sqref="K41:K43 K64 K55:K60 K32 K19:K30 K49:K51">
    <cfRule type="cellIs" priority="291" dxfId="16" operator="lessThan" stopIfTrue="1">
      <formula>3</formula>
    </cfRule>
  </conditionalFormatting>
  <conditionalFormatting sqref="L14">
    <cfRule type="cellIs" priority="22" dxfId="8" operator="notEqual" stopIfTrue="1">
      <formula>M14+N14+O14</formula>
    </cfRule>
  </conditionalFormatting>
  <conditionalFormatting sqref="L15">
    <cfRule type="cellIs" priority="21" dxfId="8" operator="notEqual" stopIfTrue="1">
      <formula>M15+N15+O15</formula>
    </cfRule>
  </conditionalFormatting>
  <conditionalFormatting sqref="L11">
    <cfRule type="cellIs" priority="16" dxfId="8" operator="notEqual" stopIfTrue="1">
      <formula>M11+N11+O11</formula>
    </cfRule>
  </conditionalFormatting>
  <conditionalFormatting sqref="L12">
    <cfRule type="cellIs" priority="15" dxfId="8" operator="notEqual" stopIfTrue="1">
      <formula>M12+N12+O12</formula>
    </cfRule>
  </conditionalFormatting>
  <conditionalFormatting sqref="L13">
    <cfRule type="cellIs" priority="14" dxfId="8" operator="notEqual" stopIfTrue="1">
      <formula>M13+N13+O13</formula>
    </cfRule>
  </conditionalFormatting>
  <conditionalFormatting sqref="K11">
    <cfRule type="cellIs" priority="11" dxfId="16" operator="lessThan" stopIfTrue="1">
      <formula>3</formula>
    </cfRule>
  </conditionalFormatting>
  <conditionalFormatting sqref="K12">
    <cfRule type="cellIs" priority="10" dxfId="16" operator="lessThan" stopIfTrue="1">
      <formula>3</formula>
    </cfRule>
  </conditionalFormatting>
  <conditionalFormatting sqref="K13">
    <cfRule type="cellIs" priority="9" dxfId="16" operator="lessThan" stopIfTrue="1">
      <formula>3</formula>
    </cfRule>
  </conditionalFormatting>
  <conditionalFormatting sqref="K14">
    <cfRule type="cellIs" priority="8" dxfId="16" operator="lessThan" stopIfTrue="1">
      <formula>3</formula>
    </cfRule>
  </conditionalFormatting>
  <conditionalFormatting sqref="K15">
    <cfRule type="cellIs" priority="7" dxfId="16" operator="lessThan" stopIfTrue="1">
      <formula>3</formula>
    </cfRule>
  </conditionalFormatting>
  <conditionalFormatting sqref="K31">
    <cfRule type="cellIs" priority="1" dxfId="16" operator="lessThan" stopIfTrue="1">
      <formula>3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5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33"/>
  <sheetViews>
    <sheetView zoomScale="55" zoomScaleNormal="55" zoomScalePageLayoutView="0" workbookViewId="0" topLeftCell="A1">
      <selection activeCell="I27" sqref="I27"/>
    </sheetView>
  </sheetViews>
  <sheetFormatPr defaultColWidth="8.875" defaultRowHeight="12.75"/>
  <cols>
    <col min="1" max="22" width="8.75390625" style="114" customWidth="1"/>
    <col min="23" max="16384" width="8.875" style="114" customWidth="1"/>
  </cols>
  <sheetData>
    <row r="1" ht="12.75">
      <c r="A1" s="114" t="s">
        <v>187</v>
      </c>
    </row>
    <row r="2" spans="1:22" s="169" customFormat="1" ht="19.5" customHeight="1" thickBot="1">
      <c r="A2" s="361" t="s">
        <v>128</v>
      </c>
      <c r="B2" s="361"/>
      <c r="C2" s="361"/>
      <c r="D2" s="45"/>
      <c r="E2" s="46"/>
      <c r="F2" s="46"/>
      <c r="G2" s="46"/>
      <c r="H2" s="47"/>
      <c r="I2" s="48"/>
      <c r="J2" s="48"/>
      <c r="K2" s="49"/>
      <c r="L2" s="168"/>
      <c r="M2" s="361" t="s">
        <v>129</v>
      </c>
      <c r="N2" s="361"/>
      <c r="O2" s="361"/>
      <c r="P2" s="361"/>
      <c r="Q2" s="48"/>
      <c r="R2" s="48"/>
      <c r="S2" s="48"/>
      <c r="T2" s="48"/>
      <c r="U2" s="48"/>
      <c r="V2" s="48"/>
    </row>
    <row r="3" spans="1:22" s="169" customFormat="1" ht="16.5" customHeight="1">
      <c r="A3" s="362" t="s">
        <v>46</v>
      </c>
      <c r="B3" s="364" t="s">
        <v>47</v>
      </c>
      <c r="C3" s="364"/>
      <c r="D3" s="364"/>
      <c r="E3" s="364"/>
      <c r="F3" s="364"/>
      <c r="G3" s="364"/>
      <c r="H3" s="366" t="s">
        <v>48</v>
      </c>
      <c r="I3" s="368" t="s">
        <v>49</v>
      </c>
      <c r="J3" s="369"/>
      <c r="K3" s="370"/>
      <c r="L3" s="168"/>
      <c r="M3" s="371" t="s">
        <v>50</v>
      </c>
      <c r="N3" s="372"/>
      <c r="O3" s="375" t="s">
        <v>51</v>
      </c>
      <c r="P3" s="376"/>
      <c r="Q3" s="376"/>
      <c r="R3" s="376"/>
      <c r="S3" s="376"/>
      <c r="T3" s="377"/>
      <c r="U3" s="375" t="s">
        <v>197</v>
      </c>
      <c r="V3" s="393" t="s">
        <v>48</v>
      </c>
    </row>
    <row r="4" spans="1:22" s="169" customFormat="1" ht="16.5" customHeight="1">
      <c r="A4" s="363"/>
      <c r="B4" s="365"/>
      <c r="C4" s="365"/>
      <c r="D4" s="365"/>
      <c r="E4" s="365"/>
      <c r="F4" s="365"/>
      <c r="G4" s="365"/>
      <c r="H4" s="367"/>
      <c r="I4" s="384" t="s">
        <v>52</v>
      </c>
      <c r="J4" s="396" t="s">
        <v>53</v>
      </c>
      <c r="K4" s="397"/>
      <c r="L4" s="168"/>
      <c r="M4" s="373"/>
      <c r="N4" s="374"/>
      <c r="O4" s="378"/>
      <c r="P4" s="379"/>
      <c r="Q4" s="379"/>
      <c r="R4" s="379"/>
      <c r="S4" s="379"/>
      <c r="T4" s="380"/>
      <c r="U4" s="378"/>
      <c r="V4" s="394"/>
    </row>
    <row r="5" spans="1:22" s="169" customFormat="1" ht="27" customHeight="1">
      <c r="A5" s="363"/>
      <c r="B5" s="365"/>
      <c r="C5" s="365"/>
      <c r="D5" s="365"/>
      <c r="E5" s="365"/>
      <c r="F5" s="365"/>
      <c r="G5" s="365"/>
      <c r="H5" s="367"/>
      <c r="I5" s="385"/>
      <c r="J5" s="396"/>
      <c r="K5" s="397"/>
      <c r="L5" s="168"/>
      <c r="M5" s="373"/>
      <c r="N5" s="374"/>
      <c r="O5" s="381"/>
      <c r="P5" s="382"/>
      <c r="Q5" s="382"/>
      <c r="R5" s="382"/>
      <c r="S5" s="382"/>
      <c r="T5" s="383"/>
      <c r="U5" s="381"/>
      <c r="V5" s="395"/>
    </row>
    <row r="6" spans="1:22" s="169" customFormat="1" ht="30" customHeight="1">
      <c r="A6" s="111" t="str">
        <f>ЗМІСТ!A41</f>
        <v>ОК. 22</v>
      </c>
      <c r="B6" s="408" t="str">
        <f>ЗМІСТ!B41</f>
        <v>Навчальна практика (СОСЕІ: система обробки соціальної і економічної інформації)</v>
      </c>
      <c r="C6" s="408"/>
      <c r="D6" s="408"/>
      <c r="E6" s="408"/>
      <c r="F6" s="408"/>
      <c r="G6" s="408"/>
      <c r="H6" s="112">
        <f>ЗМІСТ!G41</f>
        <v>2</v>
      </c>
      <c r="I6" s="113">
        <v>4</v>
      </c>
      <c r="J6" s="406"/>
      <c r="K6" s="407"/>
      <c r="L6" s="168"/>
      <c r="M6" s="386" t="s">
        <v>124</v>
      </c>
      <c r="N6" s="387"/>
      <c r="O6" s="398" t="s">
        <v>188</v>
      </c>
      <c r="P6" s="399"/>
      <c r="Q6" s="399"/>
      <c r="R6" s="399"/>
      <c r="S6" s="399"/>
      <c r="T6" s="400"/>
      <c r="U6" s="398">
        <v>3</v>
      </c>
      <c r="V6" s="404">
        <v>8</v>
      </c>
    </row>
    <row r="7" spans="1:22" s="169" customFormat="1" ht="30" customHeight="1">
      <c r="A7" s="111" t="str">
        <f>ЗМІСТ!A42</f>
        <v>ОК. 23</v>
      </c>
      <c r="B7" s="408" t="str">
        <f>ЗМІСТ!B42</f>
        <v>Виробнича практика у фінансово-кредитних установах</v>
      </c>
      <c r="C7" s="408"/>
      <c r="D7" s="408"/>
      <c r="E7" s="408"/>
      <c r="F7" s="408"/>
      <c r="G7" s="408"/>
      <c r="H7" s="112">
        <f>ЗМІСТ!G42</f>
        <v>4</v>
      </c>
      <c r="I7" s="113">
        <f>ROUNDDOWN(SUM(ЗМІСТ!Q42:V42)/1.5,0)</f>
        <v>6</v>
      </c>
      <c r="J7" s="406"/>
      <c r="K7" s="407"/>
      <c r="L7" s="168"/>
      <c r="M7" s="388"/>
      <c r="N7" s="389"/>
      <c r="O7" s="401"/>
      <c r="P7" s="402"/>
      <c r="Q7" s="402"/>
      <c r="R7" s="402"/>
      <c r="S7" s="402"/>
      <c r="T7" s="403"/>
      <c r="U7" s="401"/>
      <c r="V7" s="405"/>
    </row>
    <row r="8" spans="1:22" s="169" customFormat="1" ht="30" customHeight="1">
      <c r="A8" s="111" t="str">
        <f>ЗМІСТ!A43</f>
        <v>ОК. 24</v>
      </c>
      <c r="B8" s="408" t="str">
        <f>ЗМІСТ!B43</f>
        <v>Виробнича практика з фінансів підприємств та оподаткування</v>
      </c>
      <c r="C8" s="408"/>
      <c r="D8" s="408"/>
      <c r="E8" s="408"/>
      <c r="F8" s="408"/>
      <c r="G8" s="408"/>
      <c r="H8" s="112">
        <f>ЗМІСТ!G43</f>
        <v>6</v>
      </c>
      <c r="I8" s="113">
        <f>ROUNDDOWN(SUM(ЗМІСТ!Q43:V43)/1.5,0)</f>
        <v>6</v>
      </c>
      <c r="J8" s="406"/>
      <c r="K8" s="407"/>
      <c r="L8" s="168"/>
      <c r="M8" s="388"/>
      <c r="N8" s="389"/>
      <c r="O8" s="401"/>
      <c r="P8" s="402"/>
      <c r="Q8" s="402"/>
      <c r="R8" s="402"/>
      <c r="S8" s="402"/>
      <c r="T8" s="403"/>
      <c r="U8" s="401"/>
      <c r="V8" s="405"/>
    </row>
    <row r="9" spans="13:22" ht="18.75" customHeight="1">
      <c r="M9" s="388"/>
      <c r="N9" s="389"/>
      <c r="O9" s="401"/>
      <c r="P9" s="402"/>
      <c r="Q9" s="402"/>
      <c r="R9" s="402"/>
      <c r="S9" s="402"/>
      <c r="T9" s="403"/>
      <c r="U9" s="401"/>
      <c r="V9" s="405"/>
    </row>
    <row r="11" spans="1:22" ht="19.5" customHeight="1" thickBot="1">
      <c r="A11" s="414" t="s">
        <v>54</v>
      </c>
      <c r="B11" s="414"/>
      <c r="C11" s="414"/>
      <c r="D11" s="41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ht="24.75" customHeight="1">
      <c r="A12" s="415" t="s">
        <v>55</v>
      </c>
      <c r="B12" s="416"/>
      <c r="C12" s="416"/>
      <c r="D12" s="416"/>
      <c r="E12" s="416"/>
      <c r="F12" s="416"/>
      <c r="G12" s="416"/>
      <c r="H12" s="416"/>
      <c r="I12" s="354" t="s">
        <v>56</v>
      </c>
      <c r="J12" s="355"/>
      <c r="K12" s="354" t="s">
        <v>57</v>
      </c>
      <c r="L12" s="355"/>
      <c r="M12" s="50" t="s">
        <v>58</v>
      </c>
      <c r="N12" s="50" t="s">
        <v>59</v>
      </c>
      <c r="O12" s="50" t="s">
        <v>60</v>
      </c>
      <c r="P12" s="50" t="s">
        <v>61</v>
      </c>
      <c r="Q12" s="417" t="s">
        <v>41</v>
      </c>
      <c r="R12" s="417"/>
      <c r="S12" s="417"/>
      <c r="T12" s="417"/>
      <c r="U12" s="354"/>
      <c r="V12" s="418"/>
    </row>
    <row r="13" spans="1:22" ht="24.75" customHeight="1">
      <c r="A13" s="409" t="s">
        <v>95</v>
      </c>
      <c r="B13" s="410"/>
      <c r="C13" s="410"/>
      <c r="D13" s="410"/>
      <c r="E13" s="410"/>
      <c r="F13" s="410"/>
      <c r="G13" s="410"/>
      <c r="H13" s="410"/>
      <c r="I13" s="356">
        <v>15</v>
      </c>
      <c r="J13" s="360"/>
      <c r="K13" s="356">
        <f>ЗМІСТ!R6</f>
        <v>15</v>
      </c>
      <c r="L13" s="357"/>
      <c r="M13" s="51">
        <f>ЗМІСТ!S6</f>
        <v>15</v>
      </c>
      <c r="N13" s="51">
        <f>ЗМІСТ!T6</f>
        <v>15</v>
      </c>
      <c r="O13" s="51">
        <f>ЗМІСТ!U6</f>
        <v>15</v>
      </c>
      <c r="P13" s="51">
        <f>ЗМІСТ!V6</f>
        <v>15</v>
      </c>
      <c r="Q13" s="390">
        <f>SUM(I13:P13)</f>
        <v>90</v>
      </c>
      <c r="R13" s="390"/>
      <c r="S13" s="390"/>
      <c r="T13" s="390"/>
      <c r="U13" s="391"/>
      <c r="V13" s="392"/>
    </row>
    <row r="14" spans="1:22" ht="24.75" customHeight="1">
      <c r="A14" s="409" t="s">
        <v>130</v>
      </c>
      <c r="B14" s="410"/>
      <c r="C14" s="410"/>
      <c r="D14" s="410"/>
      <c r="E14" s="410"/>
      <c r="F14" s="410"/>
      <c r="G14" s="410"/>
      <c r="H14" s="410"/>
      <c r="I14" s="352">
        <v>15</v>
      </c>
      <c r="J14" s="353"/>
      <c r="K14" s="356">
        <f>K13-ROUNDDOWN(SUM(ЗМІСТ!R41:R43)/1.5,0)</f>
        <v>11</v>
      </c>
      <c r="L14" s="357"/>
      <c r="M14" s="51">
        <f>M13-ROUNDDOWN(SUM(ЗМІСТ!S41:S43)/1.5,0)</f>
        <v>15</v>
      </c>
      <c r="N14" s="51">
        <f>N13-ROUNDDOWN(SUM(ЗМІСТ!T41:T43)/1.5,0)</f>
        <v>9</v>
      </c>
      <c r="O14" s="51">
        <f>O13-ROUNDDOWN(SUM(ЗМІСТ!U41:U43)/1.5,0)</f>
        <v>15</v>
      </c>
      <c r="P14" s="51">
        <f>P13-ROUNDDOWN(SUM(ЗМІСТ!V41:V43)/1.5,0)</f>
        <v>9</v>
      </c>
      <c r="Q14" s="390">
        <f>SUM(J14:P14)</f>
        <v>59</v>
      </c>
      <c r="R14" s="390"/>
      <c r="S14" s="390"/>
      <c r="T14" s="390"/>
      <c r="U14" s="391"/>
      <c r="V14" s="392"/>
    </row>
    <row r="15" spans="1:22" ht="24.75" customHeight="1">
      <c r="A15" s="409" t="s">
        <v>62</v>
      </c>
      <c r="B15" s="410"/>
      <c r="C15" s="410"/>
      <c r="D15" s="410"/>
      <c r="E15" s="410"/>
      <c r="F15" s="410"/>
      <c r="G15" s="410"/>
      <c r="H15" s="410"/>
      <c r="I15" s="352">
        <v>300</v>
      </c>
      <c r="J15" s="353"/>
      <c r="K15" s="358">
        <f>10*(30-SUM(ЗМІСТ!R41:R43)-SUM(ЗМІСТ!R36:R37))</f>
        <v>240</v>
      </c>
      <c r="L15" s="357"/>
      <c r="M15" s="174">
        <f>10*(30-SUM(ЗМІСТ!S41:S43)-SUM(ЗМІСТ!S36:S37))</f>
        <v>300</v>
      </c>
      <c r="N15" s="174">
        <f>10*(30-SUM(ЗМІСТ!T41:T43)-SUM(ЗМІСТ!T36:T37))</f>
        <v>180</v>
      </c>
      <c r="O15" s="174">
        <f>10*(30-SUM(ЗМІСТ!U41:U43)-SUM(ЗМІСТ!U36:U37))</f>
        <v>270</v>
      </c>
      <c r="P15" s="174">
        <f>10*(30-SUM(ЗМІСТ!V41:V43)-SUM(ЗМІСТ!V36:V37))</f>
        <v>210</v>
      </c>
      <c r="Q15" s="390">
        <f>SUM(I15:P15)</f>
        <v>1500</v>
      </c>
      <c r="R15" s="390"/>
      <c r="S15" s="390"/>
      <c r="T15" s="390"/>
      <c r="U15" s="391"/>
      <c r="V15" s="392"/>
    </row>
    <row r="16" spans="1:22" ht="24.75" customHeight="1">
      <c r="A16" s="409" t="s">
        <v>63</v>
      </c>
      <c r="B16" s="410"/>
      <c r="C16" s="410"/>
      <c r="D16" s="410"/>
      <c r="E16" s="410"/>
      <c r="F16" s="410"/>
      <c r="G16" s="410"/>
      <c r="H16" s="410"/>
      <c r="I16" s="352">
        <v>20</v>
      </c>
      <c r="J16" s="353"/>
      <c r="K16" s="359">
        <f>K15/K13</f>
        <v>16</v>
      </c>
      <c r="L16" s="357"/>
      <c r="M16" s="52">
        <f>M15/M13</f>
        <v>20</v>
      </c>
      <c r="N16" s="52">
        <f>N15/N13</f>
        <v>12</v>
      </c>
      <c r="O16" s="52">
        <f>O15/O13</f>
        <v>18</v>
      </c>
      <c r="P16" s="52">
        <f>P15/P13</f>
        <v>14</v>
      </c>
      <c r="Q16" s="411"/>
      <c r="R16" s="411"/>
      <c r="S16" s="411"/>
      <c r="T16" s="411"/>
      <c r="U16" s="412"/>
      <c r="V16" s="413"/>
    </row>
    <row r="17" spans="1:22" ht="24.75" customHeight="1">
      <c r="A17" s="429" t="s">
        <v>64</v>
      </c>
      <c r="B17" s="430"/>
      <c r="C17" s="430"/>
      <c r="D17" s="430"/>
      <c r="E17" s="430"/>
      <c r="F17" s="430"/>
      <c r="G17" s="430"/>
      <c r="H17" s="430"/>
      <c r="I17" s="352">
        <v>30</v>
      </c>
      <c r="J17" s="353"/>
      <c r="K17" s="359">
        <f>ЗМІСТ!R65</f>
        <v>30</v>
      </c>
      <c r="L17" s="357"/>
      <c r="M17" s="52">
        <f>ЗМІСТ!S65</f>
        <v>30</v>
      </c>
      <c r="N17" s="52">
        <f>ЗМІСТ!T65</f>
        <v>30</v>
      </c>
      <c r="O17" s="52">
        <f>ЗМІСТ!U65</f>
        <v>30</v>
      </c>
      <c r="P17" s="52">
        <f>ЗМІСТ!V65</f>
        <v>30</v>
      </c>
      <c r="Q17" s="431">
        <f>SUM(I17:P17)</f>
        <v>180</v>
      </c>
      <c r="R17" s="431"/>
      <c r="S17" s="431"/>
      <c r="T17" s="431"/>
      <c r="U17" s="432"/>
      <c r="V17" s="433"/>
    </row>
    <row r="18" spans="1:22" ht="24.75" customHeight="1">
      <c r="A18" s="409" t="s">
        <v>65</v>
      </c>
      <c r="B18" s="410"/>
      <c r="C18" s="410"/>
      <c r="D18" s="410"/>
      <c r="E18" s="410"/>
      <c r="F18" s="410"/>
      <c r="G18" s="410"/>
      <c r="H18" s="410"/>
      <c r="I18" s="352">
        <v>2</v>
      </c>
      <c r="J18" s="353"/>
      <c r="K18" s="348">
        <f>ЗМІСТ!R67</f>
        <v>1</v>
      </c>
      <c r="L18" s="349"/>
      <c r="M18" s="7">
        <f>ЗМІСТ!S67</f>
        <v>2</v>
      </c>
      <c r="N18" s="7">
        <f>ЗМІСТ!T67</f>
        <v>2</v>
      </c>
      <c r="O18" s="7">
        <f>ЗМІСТ!U67</f>
        <v>2</v>
      </c>
      <c r="P18" s="7">
        <f>ЗМІСТ!V67</f>
        <v>2</v>
      </c>
      <c r="Q18" s="411">
        <f>SUM(I18:P18)</f>
        <v>11</v>
      </c>
      <c r="R18" s="411"/>
      <c r="S18" s="411"/>
      <c r="T18" s="411"/>
      <c r="U18" s="412"/>
      <c r="V18" s="413"/>
    </row>
    <row r="19" spans="1:22" ht="24.75" customHeight="1">
      <c r="A19" s="409" t="s">
        <v>96</v>
      </c>
      <c r="B19" s="410"/>
      <c r="C19" s="410"/>
      <c r="D19" s="410"/>
      <c r="E19" s="410"/>
      <c r="F19" s="410"/>
      <c r="G19" s="410"/>
      <c r="H19" s="410"/>
      <c r="I19" s="352">
        <v>5</v>
      </c>
      <c r="J19" s="353"/>
      <c r="K19" s="348">
        <f>ЗМІСТ!R68</f>
        <v>5</v>
      </c>
      <c r="L19" s="349"/>
      <c r="M19" s="7">
        <f>ЗМІСТ!S68</f>
        <v>5</v>
      </c>
      <c r="N19" s="7">
        <f>ЗМІСТ!T68</f>
        <v>2</v>
      </c>
      <c r="O19" s="7">
        <f>ЗМІСТ!U68</f>
        <v>4</v>
      </c>
      <c r="P19" s="7">
        <f>ЗМІСТ!V68</f>
        <v>3</v>
      </c>
      <c r="Q19" s="411">
        <f>SUM(I19:P19)</f>
        <v>24</v>
      </c>
      <c r="R19" s="411"/>
      <c r="S19" s="411"/>
      <c r="T19" s="411"/>
      <c r="U19" s="412"/>
      <c r="V19" s="413"/>
    </row>
    <row r="20" spans="1:22" ht="24.75" customHeight="1">
      <c r="A20" s="420" t="s">
        <v>66</v>
      </c>
      <c r="B20" s="421"/>
      <c r="C20" s="421"/>
      <c r="D20" s="421"/>
      <c r="E20" s="421"/>
      <c r="F20" s="421"/>
      <c r="G20" s="421"/>
      <c r="H20" s="422"/>
      <c r="I20" s="352">
        <v>0</v>
      </c>
      <c r="J20" s="353"/>
      <c r="K20" s="348">
        <f>ЗМІСТ!R69</f>
        <v>0</v>
      </c>
      <c r="L20" s="349"/>
      <c r="M20" s="53">
        <f>ЗМІСТ!S69</f>
        <v>0</v>
      </c>
      <c r="N20" s="53">
        <f>ЗМІСТ!T69</f>
        <v>1</v>
      </c>
      <c r="O20" s="53">
        <f>ЗМІСТ!U69</f>
        <v>1</v>
      </c>
      <c r="P20" s="53">
        <f>ЗМІСТ!V69</f>
        <v>0</v>
      </c>
      <c r="Q20" s="411">
        <f>SUM(I20:P20)</f>
        <v>2</v>
      </c>
      <c r="R20" s="411"/>
      <c r="S20" s="411"/>
      <c r="T20" s="411"/>
      <c r="U20" s="412"/>
      <c r="V20" s="413"/>
    </row>
    <row r="21" spans="1:22" ht="24.75" customHeight="1" thickBot="1">
      <c r="A21" s="423" t="s">
        <v>99</v>
      </c>
      <c r="B21" s="424"/>
      <c r="C21" s="424"/>
      <c r="D21" s="424"/>
      <c r="E21" s="424"/>
      <c r="F21" s="424"/>
      <c r="G21" s="424"/>
      <c r="H21" s="424"/>
      <c r="I21" s="352">
        <v>0</v>
      </c>
      <c r="J21" s="353"/>
      <c r="K21" s="350">
        <f>ЗМІСТ!R70</f>
        <v>1</v>
      </c>
      <c r="L21" s="351"/>
      <c r="M21" s="54">
        <f>ЗМІСТ!S70</f>
        <v>0</v>
      </c>
      <c r="N21" s="54">
        <f>ЗМІСТ!T70</f>
        <v>1</v>
      </c>
      <c r="O21" s="54">
        <f>ЗМІСТ!U70</f>
        <v>0</v>
      </c>
      <c r="P21" s="54">
        <f>ЗМІСТ!V70</f>
        <v>1</v>
      </c>
      <c r="Q21" s="425">
        <f>SUM(I21:P21)</f>
        <v>3</v>
      </c>
      <c r="R21" s="425"/>
      <c r="S21" s="425"/>
      <c r="T21" s="425"/>
      <c r="U21" s="426"/>
      <c r="V21" s="427"/>
    </row>
    <row r="22" ht="15" customHeight="1"/>
    <row r="23" ht="15" customHeight="1"/>
    <row r="24" spans="1:22" s="169" customFormat="1" ht="49.5" customHeight="1">
      <c r="A24" s="428" t="s">
        <v>219</v>
      </c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8"/>
    </row>
    <row r="25" spans="1:22" s="170" customFormat="1" ht="18.75">
      <c r="A25" s="55"/>
      <c r="B25" s="56"/>
      <c r="C25" s="57"/>
      <c r="D25" s="58"/>
      <c r="E25" s="59"/>
      <c r="F25" s="59"/>
      <c r="G25" s="59"/>
      <c r="H25" s="60"/>
      <c r="I25" s="61"/>
      <c r="J25" s="61"/>
      <c r="K25" s="59"/>
      <c r="L25" s="59"/>
      <c r="M25" s="59"/>
      <c r="N25" s="59"/>
      <c r="O25" s="59"/>
      <c r="P25" s="59"/>
      <c r="Q25" s="61"/>
      <c r="R25" s="61"/>
      <c r="S25" s="61"/>
      <c r="T25" s="61"/>
      <c r="U25" s="61"/>
      <c r="V25" s="61"/>
    </row>
    <row r="26" spans="1:22" s="171" customFormat="1" ht="18.75">
      <c r="A26" s="62" t="s">
        <v>206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419" t="s">
        <v>67</v>
      </c>
      <c r="N26" s="419"/>
      <c r="O26" s="419"/>
      <c r="P26" s="419"/>
      <c r="Q26" s="419"/>
      <c r="R26" s="419"/>
      <c r="S26" s="419"/>
      <c r="T26" s="419"/>
      <c r="U26" s="419"/>
      <c r="V26" s="419"/>
    </row>
    <row r="27" spans="1:22" s="171" customFormat="1" ht="24.75" customHeight="1">
      <c r="A27" s="64" t="s">
        <v>198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419" t="s">
        <v>102</v>
      </c>
      <c r="N27" s="419"/>
      <c r="O27" s="419"/>
      <c r="P27" s="419"/>
      <c r="Q27" s="419"/>
      <c r="R27" s="419"/>
      <c r="S27" s="419"/>
      <c r="T27" s="419"/>
      <c r="U27" s="419"/>
      <c r="V27" s="419"/>
    </row>
    <row r="28" spans="1:22" s="172" customFormat="1" ht="19.5" customHeight="1">
      <c r="A28" s="64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</row>
    <row r="29" spans="1:22" s="171" customFormat="1" ht="19.5" customHeight="1">
      <c r="A29" s="65" t="s">
        <v>207</v>
      </c>
      <c r="B29" s="65"/>
      <c r="C29" s="65"/>
      <c r="D29" s="65"/>
      <c r="E29" s="66"/>
      <c r="F29" s="67"/>
      <c r="G29" s="67"/>
      <c r="H29" s="68"/>
      <c r="I29" s="68"/>
      <c r="J29" s="68"/>
      <c r="K29" s="68"/>
      <c r="L29" s="68"/>
      <c r="M29" s="419" t="s">
        <v>97</v>
      </c>
      <c r="N29" s="419"/>
      <c r="O29" s="419"/>
      <c r="P29" s="419"/>
      <c r="Q29" s="419"/>
      <c r="R29" s="419"/>
      <c r="S29" s="419"/>
      <c r="T29" s="419"/>
      <c r="U29" s="419"/>
      <c r="V29" s="419"/>
    </row>
    <row r="30" spans="1:22" s="173" customFormat="1" ht="24.75" customHeight="1">
      <c r="A30" s="63"/>
      <c r="B30" s="63"/>
      <c r="C30" s="69"/>
      <c r="D30" s="69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</row>
    <row r="31" spans="1:22" s="173" customFormat="1" ht="19.5" customHeight="1">
      <c r="A31" s="188" t="s">
        <v>205</v>
      </c>
      <c r="B31" s="188"/>
      <c r="C31" s="188"/>
      <c r="D31" s="188"/>
      <c r="E31" s="189"/>
      <c r="F31" s="190"/>
      <c r="G31" s="190"/>
      <c r="H31" s="191"/>
      <c r="I31" s="191"/>
      <c r="J31" s="191"/>
      <c r="K31" s="191"/>
      <c r="L31" s="188" t="s">
        <v>208</v>
      </c>
      <c r="M31" s="192"/>
      <c r="N31" s="188"/>
      <c r="O31" s="188"/>
      <c r="P31" s="188"/>
      <c r="Q31" s="188"/>
      <c r="R31" s="188"/>
      <c r="S31" s="193"/>
      <c r="T31" s="194"/>
      <c r="U31" s="194"/>
      <c r="V31" s="188"/>
    </row>
    <row r="32" spans="1:22" ht="12.75">
      <c r="A32" s="195"/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</row>
    <row r="33" spans="1:22" ht="18.75">
      <c r="A33" s="195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88"/>
      <c r="M33" s="195"/>
      <c r="N33" s="195"/>
      <c r="O33" s="195"/>
      <c r="P33" s="195"/>
      <c r="Q33" s="194"/>
      <c r="R33" s="194"/>
      <c r="S33" s="195"/>
      <c r="T33" s="194"/>
      <c r="U33" s="194"/>
      <c r="V33" s="195"/>
    </row>
  </sheetData>
  <sheetProtection deleteRows="0"/>
  <mergeCells count="67">
    <mergeCell ref="B7:G7"/>
    <mergeCell ref="J7:K7"/>
    <mergeCell ref="B8:G8"/>
    <mergeCell ref="J8:K8"/>
    <mergeCell ref="A24:V24"/>
    <mergeCell ref="M26:V26"/>
    <mergeCell ref="A16:H16"/>
    <mergeCell ref="Q16:V16"/>
    <mergeCell ref="A17:H17"/>
    <mergeCell ref="Q17:V17"/>
    <mergeCell ref="A14:H14"/>
    <mergeCell ref="M27:V27"/>
    <mergeCell ref="M29:V29"/>
    <mergeCell ref="A19:H19"/>
    <mergeCell ref="Q19:V19"/>
    <mergeCell ref="A20:H20"/>
    <mergeCell ref="Q20:V20"/>
    <mergeCell ref="A21:H21"/>
    <mergeCell ref="Q21:V21"/>
    <mergeCell ref="I19:J19"/>
    <mergeCell ref="B6:G6"/>
    <mergeCell ref="A18:H18"/>
    <mergeCell ref="Q18:V18"/>
    <mergeCell ref="A11:D11"/>
    <mergeCell ref="A12:H12"/>
    <mergeCell ref="Q12:V12"/>
    <mergeCell ref="A13:H13"/>
    <mergeCell ref="Q13:V13"/>
    <mergeCell ref="A15:H15"/>
    <mergeCell ref="Q15:V15"/>
    <mergeCell ref="M6:N9"/>
    <mergeCell ref="Q14:V14"/>
    <mergeCell ref="V3:V5"/>
    <mergeCell ref="J4:K5"/>
    <mergeCell ref="O6:T9"/>
    <mergeCell ref="V6:V9"/>
    <mergeCell ref="J6:K6"/>
    <mergeCell ref="U3:U5"/>
    <mergeCell ref="U6:U9"/>
    <mergeCell ref="I12:J12"/>
    <mergeCell ref="A2:C2"/>
    <mergeCell ref="M2:P2"/>
    <mergeCell ref="A3:A5"/>
    <mergeCell ref="B3:G5"/>
    <mergeCell ref="H3:H5"/>
    <mergeCell ref="I3:K3"/>
    <mergeCell ref="M3:N5"/>
    <mergeCell ref="O3:T5"/>
    <mergeCell ref="I4:I5"/>
    <mergeCell ref="K18:L18"/>
    <mergeCell ref="K19:L19"/>
    <mergeCell ref="I13:J13"/>
    <mergeCell ref="I14:J14"/>
    <mergeCell ref="I15:J15"/>
    <mergeCell ref="I16:J16"/>
    <mergeCell ref="I17:J17"/>
    <mergeCell ref="I18:J18"/>
    <mergeCell ref="K20:L20"/>
    <mergeCell ref="K21:L21"/>
    <mergeCell ref="I20:J20"/>
    <mergeCell ref="I21:J21"/>
    <mergeCell ref="K12:L12"/>
    <mergeCell ref="K13:L13"/>
    <mergeCell ref="K14:L14"/>
    <mergeCell ref="K15:L15"/>
    <mergeCell ref="K16:L16"/>
    <mergeCell ref="K17:L1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I13"/>
  <sheetViews>
    <sheetView zoomScalePageLayoutView="0" workbookViewId="0" topLeftCell="A1">
      <selection activeCell="H14" sqref="H14"/>
    </sheetView>
  </sheetViews>
  <sheetFormatPr defaultColWidth="8.875" defaultRowHeight="12.75"/>
  <cols>
    <col min="1" max="1" width="11.75390625" style="114" customWidth="1"/>
    <col min="2" max="16384" width="8.875" style="114" customWidth="1"/>
  </cols>
  <sheetData>
    <row r="2" spans="1:9" ht="15.75">
      <c r="A2" s="434" t="s">
        <v>131</v>
      </c>
      <c r="B2" s="434"/>
      <c r="C2" s="434"/>
      <c r="D2" s="434"/>
      <c r="E2" s="434"/>
      <c r="F2" s="434"/>
      <c r="G2" s="434"/>
      <c r="H2" s="434"/>
      <c r="I2" s="434"/>
    </row>
    <row r="3" spans="1:9" ht="15.75">
      <c r="A3" s="73" t="s">
        <v>48</v>
      </c>
      <c r="B3" s="74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</row>
    <row r="4" spans="1:9" ht="15.75">
      <c r="A4" s="73" t="s">
        <v>98</v>
      </c>
      <c r="B4" s="74">
        <f>COUNTA(ЗМІСТ!#REF!,ЗМІСТ!#REF!,ЗМІСТ!#REF!,ЗМІСТ!#REF!,ЗМІСТ!#REF!,ЗМІСТ!#REF!)</f>
        <v>6</v>
      </c>
      <c r="C4" s="74">
        <f>COUNTA(ЗМІСТ!#REF!,ЗМІСТ!#REF!,ЗМІСТ!#REF!,ЗМІСТ!#REF!,ЗМІСТ!#REF!,ЗМІСТ!#REF!)</f>
        <v>6</v>
      </c>
      <c r="D4" s="74">
        <f>COUNTA(ЗМІСТ!Q11:Q15,ЗМІСТ!Q19:Q32,ЗМІСТ!Q36:Q37,ЗМІСТ!Q41:Q43,ЗМІСТ!Q49:Q51,ЗМІСТ!Q55:Q60)</f>
        <v>9</v>
      </c>
      <c r="E4" s="74">
        <f>COUNTA(ЗМІСТ!R11:R15,ЗМІСТ!R19:R32,ЗМІСТ!R36:R37,ЗМІСТ!R41:R43,ЗМІСТ!R49:R51,ЗМІСТ!R55:R60)</f>
        <v>7</v>
      </c>
      <c r="F4" s="74">
        <f>COUNTA(ЗМІСТ!S11:S15,ЗМІСТ!S19:S32,ЗМІСТ!S36:S37,ЗМІСТ!S41:S43,ЗМІСТ!S49:S51,ЗМІСТ!S55:S60)</f>
        <v>8</v>
      </c>
      <c r="G4" s="74">
        <f>COUNTA(ЗМІСТ!T11:T15,ЗМІСТ!T19:T32,ЗМІСТ!T36:T37,ЗМІСТ!T41:T43,ЗМІСТ!T49:T51,ЗМІСТ!T55:T60)</f>
        <v>6</v>
      </c>
      <c r="H4" s="74">
        <f>COUNTA(ЗМІСТ!U11:U15,ЗМІСТ!U19:U32,ЗМІСТ!U36:U37,ЗМІСТ!U41:U43,ЗМІСТ!U49:U51,ЗМІСТ!U55:U60)</f>
        <v>8</v>
      </c>
      <c r="I4" s="74">
        <f>COUNTA(ЗМІСТ!V11:V15,ЗМІСТ!V19:V32,ЗМІСТ!V36:V37,ЗМІСТ!V41:V43,ЗМІСТ!V49:V51,ЗМІСТ!V55:V60)</f>
        <v>5</v>
      </c>
    </row>
    <row r="5" ht="12.75">
      <c r="A5" s="114" t="s">
        <v>193</v>
      </c>
    </row>
    <row r="6" ht="12.75">
      <c r="A6" s="114" t="s">
        <v>201</v>
      </c>
    </row>
    <row r="7" ht="12.75">
      <c r="A7" s="114" t="s">
        <v>199</v>
      </c>
    </row>
    <row r="8" ht="12.75">
      <c r="A8" s="114" t="s">
        <v>195</v>
      </c>
    </row>
    <row r="10" ht="12.75">
      <c r="A10" s="114" t="s">
        <v>194</v>
      </c>
    </row>
    <row r="12" ht="12.75">
      <c r="A12" s="114" t="s">
        <v>200</v>
      </c>
    </row>
    <row r="13" ht="12.75">
      <c r="A13" s="114" t="s">
        <v>202</v>
      </c>
    </row>
  </sheetData>
  <sheetProtection deleteRows="0"/>
  <mergeCells count="1">
    <mergeCell ref="A2:I2"/>
  </mergeCells>
  <conditionalFormatting sqref="B4:I4">
    <cfRule type="cellIs" priority="1" dxfId="17" operator="lessThanOrEqual" stopIfTrue="1">
      <formula>8</formula>
    </cfRule>
    <cfRule type="cellIs" priority="2" dxfId="16" operator="greaterThan" stopIfTrue="1">
      <formula>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user</cp:lastModifiedBy>
  <cp:lastPrinted>2021-04-06T13:13:06Z</cp:lastPrinted>
  <dcterms:created xsi:type="dcterms:W3CDTF">2003-11-28T18:06:16Z</dcterms:created>
  <dcterms:modified xsi:type="dcterms:W3CDTF">2023-09-22T12:26:29Z</dcterms:modified>
  <cp:category/>
  <cp:version/>
  <cp:contentType/>
  <cp:contentStatus/>
</cp:coreProperties>
</file>