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20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  <sheet name="Додаток (перелік вибірк. дисц.)" sheetId="5" r:id="rId5"/>
  </sheets>
  <externalReferences>
    <externalReference r:id="rId8"/>
  </externalReferences>
  <definedNames>
    <definedName name="Z_791DB74A_D72A_4A24_8E5B_5C9CCB5308F6_.wvu.PrintArea" localSheetId="1" hidden="1">'ЗМІСТ'!$A$1:$S$53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<sst xmlns="http://schemas.openxmlformats.org/spreadsheetml/2006/main" count="229" uniqueCount="193">
  <si>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</si>
  <si>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</si>
  <si>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</si>
  <si>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</si>
  <si>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</si>
  <si>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</si>
  <si>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</si>
  <si>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</si>
  <si>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</si>
  <si>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</si>
  <si>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</si>
  <si>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</si>
  <si>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</si>
  <si>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</si>
  <si>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</si>
  <si>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</si>
  <si>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</si>
  <si>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</si>
  <si>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</si>
  <si>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</si>
  <si>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</si>
  <si>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</si>
  <si>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</si>
  <si>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</si>
  <si>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</si>
  <si>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</si>
  <si>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</si>
  <si>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</si>
  <si>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</si>
  <si>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</si>
  <si>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</si>
  <si>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</si>
  <si>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</si>
  <si>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</si>
  <si>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</si>
  <si>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</si>
  <si>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</si>
  <si>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</si>
  <si>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</si>
  <si>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</si>
  <si>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</si>
  <si>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</si>
  <si>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</si>
  <si>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</si>
  <si>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</si>
  <si>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</si>
  <si>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</si>
  <si>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</si>
  <si>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</si>
  <si>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</si>
  <si>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</si>
  <si>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</si>
  <si>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</si>
  <si>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</si>
  <si>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</si>
  <si>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</si>
  <si>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</si>
  <si>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</si>
  <si>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</si>
  <si>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</si>
  <si>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</si>
  <si>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</si>
  <si>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</si>
  <si>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</si>
  <si>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</si>
  <si>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</si>
  <si>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</si>
  <si>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</si>
  <si>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</si>
  <si>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</si>
  <si>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</si>
  <si>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</si>
  <si>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</si>
  <si>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</si>
  <si>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</si>
  <si>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</si>
  <si>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</si>
  <si>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</si>
  <si>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</si>
  <si>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</si>
  <si>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</si>
  <si>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</si>
  <si>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</si>
  <si>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</si>
  <si>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</si>
  <si>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</si>
  <si>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</si>
  <si>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</si>
  <si>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</si>
  <si>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</si>
  <si>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</si>
  <si>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</si>
  <si>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</si>
  <si>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"____" _______________ 20___ р. ______________________</t>
  </si>
  <si>
    <t>Дисциплін</t>
  </si>
  <si>
    <t>Кількість практик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</si>
  <si>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</si>
  <si>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</si>
  <si>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</si>
  <si>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</si>
  <si>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</si>
  <si>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</si>
  <si>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</si>
  <si>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</si>
  <si>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</si>
  <si>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</si>
  <si>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</si>
  <si>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</si>
  <si>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</si>
  <si>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</si>
  <si>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</si>
  <si>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</si>
  <si>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</si>
  <si>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</si>
  <si>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</si>
  <si>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</si>
  <si>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</si>
  <si>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</si>
  <si>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</si>
  <si>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</si>
  <si>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</si>
  <si>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</si>
  <si>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</si>
  <si>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</si>
  <si>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</si>
  <si>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</si>
  <si>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</si>
  <si>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</si>
  <si>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</si>
  <si>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</si>
  <si>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</si>
  <si>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</si>
  <si>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07 Управління та адміністрування</t>
  </si>
  <si>
    <t>Фінанси і кредит</t>
  </si>
  <si>
    <t>Фінансовий менеджмент</t>
  </si>
  <si>
    <t>Страховий менеджмент</t>
  </si>
  <si>
    <t>Стажування за фахом</t>
  </si>
  <si>
    <t>Аналіз банківської діяльності</t>
  </si>
  <si>
    <t>Захист кваліфікаційної роботи</t>
  </si>
  <si>
    <t>ОК. 08</t>
  </si>
  <si>
    <t>ОК. 09</t>
  </si>
  <si>
    <t>ОК. 10</t>
  </si>
  <si>
    <t>ОК. 11</t>
  </si>
  <si>
    <t>Навчальний план складено у відповідності до Стандарту вищої освіти за спеціальністю 072 "Фінанси, банківська справа та страхування" галузі знань 07 "Управління та адміністрування" для підготовки здобувачів другого (магістерського) рівня вищої освіти</t>
  </si>
  <si>
    <t>Управління фінансовими ризиками</t>
  </si>
  <si>
    <t>I. ОБОВ'ЯЗКОВА ЧАСТИНА</t>
  </si>
  <si>
    <t>Додаток</t>
  </si>
  <si>
    <t>Перелік вибіркових дисциплін до навчального плану</t>
  </si>
  <si>
    <t>Освітні компоненти</t>
  </si>
  <si>
    <t>Кількість кредитів</t>
  </si>
  <si>
    <t>ОК. 12</t>
  </si>
  <si>
    <t xml:space="preserve">Декан факультету                        </t>
  </si>
  <si>
    <t xml:space="preserve">Керівник проектної групи (гарант ОП)    </t>
  </si>
  <si>
    <t>Кредити</t>
  </si>
  <si>
    <t>Протокол № ____ від "__" _______ 20__ року</t>
  </si>
  <si>
    <t xml:space="preserve"> </t>
  </si>
  <si>
    <t xml:space="preserve">Вибіркова 01 Глобальна економіка </t>
  </si>
  <si>
    <t xml:space="preserve">Академічна іноземна мова </t>
  </si>
  <si>
    <t>Управління проєктами та інтелектуальна власність</t>
  </si>
  <si>
    <t xml:space="preserve">Підготовка та захист кваліфікаційної роботи </t>
  </si>
  <si>
    <t>Використання інформаціно-комунікаційних технологій у професійні діяльності</t>
  </si>
  <si>
    <t>Вибіркова 02 Банківський менеджмент та регулювання</t>
  </si>
  <si>
    <t xml:space="preserve">Вибіркова 04 Інноваційний розвиток підприємства </t>
  </si>
  <si>
    <t>Методологія наукових досліджень</t>
  </si>
  <si>
    <t>Затверджено на засіданні вченої ради природничого факультету</t>
  </si>
  <si>
    <t>Курчатова А.В.</t>
  </si>
  <si>
    <t>Гуріна О.В.</t>
  </si>
  <si>
    <t>Проректор   ______________________</t>
  </si>
  <si>
    <t>Вибіркова03 Ділове адміністрування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</si>
  <si>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</si>
  <si>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</si>
  <si>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</si>
  <si>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</si>
  <si>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</si>
  <si>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Всього за цикл 2.1.</t>
  </si>
  <si>
    <t>2.2. НАВЧАЛЬНІ ДИСЦИПЛІНИ СПЕЦІАЛЬНОЇ (ФАХОВОЇ) ПІДГОТОВКИ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</si>
  <si>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</si>
  <si>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</si>
  <si>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</si>
  <si>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1.1. Глобальна економіка</t>
  </si>
  <si>
    <t>Вибіркова дисципліна 1.2. Управління особистою безпекою</t>
  </si>
  <si>
    <t>Всього за цикл 2.2.</t>
  </si>
  <si>
    <t>Вибіркова дисципліна 2.1. Банківський менеджмент та регулювання</t>
  </si>
  <si>
    <t>Вибіркова дисципліна 2.2. Ділове адміністрування</t>
  </si>
  <si>
    <t>Вибіркова дисципліна 2.3. Інноваційний розвиток підприємства</t>
  </si>
  <si>
    <t>2 сем - 3       3 сем - 6</t>
  </si>
  <si>
    <t>ВБ. 2.1</t>
  </si>
  <si>
    <t>ВБ. 2.2</t>
  </si>
  <si>
    <t>ВБ. 2.3</t>
  </si>
  <si>
    <t>Управління міжнародною конкурентоспроможністю</t>
  </si>
  <si>
    <t xml:space="preserve">072 Фінанси, банківська справа та страхування </t>
  </si>
  <si>
    <t xml:space="preserve">магістр фінансів, банківської справи та страхування </t>
  </si>
  <si>
    <t>денна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</si>
</sst>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dd/mm/yyyy"/>
  </numFmts>
  <fonts count="6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4"/>
      <color theme="1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25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36" fillId="0" borderId="17" xfId="66" applyFont="1" applyFill="1" applyBorder="1" applyAlignment="1" applyProtection="1">
      <alignment horizontal="right" vertical="center" wrapText="1"/>
      <protection/>
    </xf>
    <xf numFmtId="1" fontId="35" fillId="0" borderId="17" xfId="0" applyNumberFormat="1" applyFont="1" applyFill="1" applyBorder="1" applyAlignment="1" applyProtection="1">
      <alignment horizontal="center" vertical="center"/>
      <protection/>
    </xf>
    <xf numFmtId="196" fontId="35" fillId="0" borderId="17" xfId="0" applyNumberFormat="1" applyFont="1" applyFill="1" applyBorder="1" applyAlignment="1" applyProtection="1">
      <alignment horizontal="center" vertical="center"/>
      <protection/>
    </xf>
    <xf numFmtId="1" fontId="35" fillId="0" borderId="20" xfId="0" applyNumberFormat="1" applyFont="1" applyFill="1" applyBorder="1" applyAlignment="1" applyProtection="1">
      <alignment horizontal="center" vertical="center"/>
      <protection/>
    </xf>
    <xf numFmtId="196" fontId="23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1" fontId="35" fillId="0" borderId="0" xfId="0" applyNumberFormat="1" applyFont="1" applyBorder="1" applyAlignment="1" applyProtection="1">
      <alignment horizontal="center" vertical="center"/>
      <protection/>
    </xf>
    <xf numFmtId="0" fontId="35" fillId="0" borderId="21" xfId="0" applyFont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left" vertical="center" wrapText="1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45" fillId="29" borderId="22" xfId="0" applyFont="1" applyFill="1" applyBorder="1" applyAlignment="1" applyProtection="1">
      <alignment horizontal="left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23" fillId="29" borderId="26" xfId="0" applyFont="1" applyFill="1" applyBorder="1" applyAlignment="1" applyProtection="1">
      <alignment horizontal="center" vertical="center"/>
      <protection locked="0"/>
    </xf>
    <xf numFmtId="0" fontId="23" fillId="29" borderId="27" xfId="0" applyFont="1" applyFill="1" applyBorder="1" applyAlignment="1" applyProtection="1">
      <alignment horizontal="center" vertical="center"/>
      <protection locked="0"/>
    </xf>
    <xf numFmtId="0" fontId="23" fillId="29" borderId="28" xfId="0" applyFont="1" applyFill="1" applyBorder="1" applyAlignment="1" applyProtection="1">
      <alignment horizontal="center" vertical="center"/>
      <protection locked="0"/>
    </xf>
    <xf numFmtId="0" fontId="23" fillId="29" borderId="29" xfId="0" applyFont="1" applyFill="1" applyBorder="1" applyAlignment="1" applyProtection="1">
      <alignment horizontal="center" vertical="center"/>
      <protection locked="0"/>
    </xf>
    <xf numFmtId="0" fontId="23" fillId="29" borderId="30" xfId="0" applyFont="1" applyFill="1" applyBorder="1" applyAlignment="1" applyProtection="1">
      <alignment horizontal="center" vertical="center"/>
      <protection locked="0"/>
    </xf>
    <xf numFmtId="0" fontId="23" fillId="29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32" xfId="65" applyFont="1" applyFill="1" applyBorder="1" applyAlignment="1" applyProtection="1">
      <alignment horizontal="center" vertical="center"/>
      <protection/>
    </xf>
    <xf numFmtId="0" fontId="2" fillId="0" borderId="33" xfId="65" applyFont="1" applyFill="1" applyBorder="1" applyAlignment="1" applyProtection="1">
      <alignment horizontal="center" vertical="center"/>
      <protection/>
    </xf>
    <xf numFmtId="0" fontId="2" fillId="0" borderId="34" xfId="65" applyFont="1" applyFill="1" applyBorder="1" applyAlignment="1" applyProtection="1">
      <alignment horizontal="center" vertical="center"/>
      <protection/>
    </xf>
    <xf numFmtId="0" fontId="2" fillId="0" borderId="35" xfId="65" applyFont="1" applyFill="1" applyBorder="1" applyAlignment="1" applyProtection="1">
      <alignment horizontal="center" vertical="center"/>
      <protection/>
    </xf>
    <xf numFmtId="0" fontId="26" fillId="0" borderId="18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8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8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36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9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9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6" xfId="67" applyFont="1" applyFill="1" applyBorder="1" applyAlignment="1" applyProtection="1">
      <alignment/>
      <protection locked="0"/>
    </xf>
    <xf numFmtId="0" fontId="31" fillId="29" borderId="26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8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45" fillId="29" borderId="38" xfId="0" applyFont="1" applyFill="1" applyBorder="1" applyAlignment="1" applyProtection="1">
      <alignment horizontal="left" vertical="center" wrapText="1"/>
      <protection locked="0"/>
    </xf>
    <xf numFmtId="0" fontId="36" fillId="30" borderId="19" xfId="0" applyFont="1" applyFill="1" applyBorder="1" applyAlignment="1" applyProtection="1">
      <alignment horizontal="center" vertical="center"/>
      <protection/>
    </xf>
    <xf numFmtId="1" fontId="36" fillId="30" borderId="19" xfId="0" applyNumberFormat="1" applyFont="1" applyFill="1" applyBorder="1" applyAlignment="1" applyProtection="1">
      <alignment horizontal="center" vertical="center"/>
      <protection/>
    </xf>
    <xf numFmtId="196" fontId="36" fillId="30" borderId="19" xfId="0" applyNumberFormat="1" applyFont="1" applyFill="1" applyBorder="1" applyAlignment="1" applyProtection="1">
      <alignment horizontal="center" vertical="center"/>
      <protection/>
    </xf>
    <xf numFmtId="0" fontId="36" fillId="31" borderId="19" xfId="0" applyFont="1" applyFill="1" applyBorder="1" applyAlignment="1" applyProtection="1">
      <alignment horizontal="center" vertical="center"/>
      <protection/>
    </xf>
    <xf numFmtId="1" fontId="36" fillId="31" borderId="19" xfId="0" applyNumberFormat="1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left" vertical="center" wrapText="1"/>
      <protection/>
    </xf>
    <xf numFmtId="0" fontId="23" fillId="29" borderId="24" xfId="0" applyNumberFormat="1" applyFont="1" applyFill="1" applyBorder="1" applyAlignment="1" applyProtection="1">
      <alignment horizontal="center" vertical="center"/>
      <protection/>
    </xf>
    <xf numFmtId="0" fontId="23" fillId="29" borderId="25" xfId="0" applyNumberFormat="1" applyFont="1" applyFill="1" applyBorder="1" applyAlignment="1" applyProtection="1">
      <alignment horizontal="center" vertical="center"/>
      <protection/>
    </xf>
    <xf numFmtId="0" fontId="23" fillId="29" borderId="23" xfId="0" applyNumberFormat="1" applyFont="1" applyFill="1" applyBorder="1" applyAlignment="1" applyProtection="1">
      <alignment horizontal="center" vertical="center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left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25" xfId="0" applyFont="1" applyFill="1" applyBorder="1" applyAlignment="1" applyProtection="1">
      <alignment horizontal="center" vertical="center"/>
      <protection/>
    </xf>
    <xf numFmtId="1" fontId="45" fillId="0" borderId="39" xfId="0" applyNumberFormat="1" applyFont="1" applyFill="1" applyBorder="1" applyAlignment="1" applyProtection="1">
      <alignment horizontal="center" vertical="center"/>
      <protection/>
    </xf>
    <xf numFmtId="1" fontId="45" fillId="0" borderId="18" xfId="0" applyNumberFormat="1" applyFont="1" applyFill="1" applyBorder="1" applyAlignment="1" applyProtection="1">
      <alignment horizontal="center" vertical="center"/>
      <protection/>
    </xf>
    <xf numFmtId="0" fontId="45" fillId="29" borderId="18" xfId="0" applyFont="1" applyFill="1" applyBorder="1" applyAlignment="1" applyProtection="1">
      <alignment horizontal="center" vertical="center"/>
      <protection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0" fontId="45" fillId="29" borderId="18" xfId="0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/>
    </xf>
    <xf numFmtId="0" fontId="45" fillId="0" borderId="39" xfId="0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0" fontId="45" fillId="29" borderId="39" xfId="0" applyFont="1" applyFill="1" applyBorder="1" applyAlignment="1" applyProtection="1">
      <alignment horizontal="center" vertical="center"/>
      <protection/>
    </xf>
    <xf numFmtId="0" fontId="45" fillId="29" borderId="33" xfId="66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1" fontId="21" fillId="0" borderId="44" xfId="0" applyNumberFormat="1" applyFont="1" applyFill="1" applyBorder="1" applyAlignment="1" applyProtection="1">
      <alignment horizontal="center" vertical="center"/>
      <protection/>
    </xf>
    <xf numFmtId="1" fontId="21" fillId="0" borderId="43" xfId="0" applyNumberFormat="1" applyFont="1" applyFill="1" applyBorder="1" applyAlignment="1" applyProtection="1">
      <alignment horizontal="center" vertical="center"/>
      <protection/>
    </xf>
    <xf numFmtId="1" fontId="42" fillId="32" borderId="19" xfId="0" applyNumberFormat="1" applyFont="1" applyFill="1" applyBorder="1" applyAlignment="1" applyProtection="1">
      <alignment horizontal="center" vertical="center"/>
      <protection/>
    </xf>
    <xf numFmtId="1" fontId="45" fillId="29" borderId="39" xfId="0" applyNumberFormat="1" applyFont="1" applyFill="1" applyBorder="1" applyAlignment="1" applyProtection="1">
      <alignment horizontal="center" vertical="center"/>
      <protection/>
    </xf>
    <xf numFmtId="1" fontId="45" fillId="29" borderId="39" xfId="0" applyNumberFormat="1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 locked="0"/>
    </xf>
    <xf numFmtId="1" fontId="45" fillId="29" borderId="45" xfId="0" applyNumberFormat="1" applyFont="1" applyFill="1" applyBorder="1" applyAlignment="1" applyProtection="1">
      <alignment horizontal="center" vertical="center"/>
      <protection locked="0"/>
    </xf>
    <xf numFmtId="1" fontId="45" fillId="29" borderId="46" xfId="0" applyNumberFormat="1" applyFont="1" applyFill="1" applyBorder="1" applyAlignment="1" applyProtection="1">
      <alignment horizontal="center" vertical="center"/>
      <protection locked="0"/>
    </xf>
    <xf numFmtId="1" fontId="45" fillId="29" borderId="47" xfId="0" applyNumberFormat="1" applyFont="1" applyFill="1" applyBorder="1" applyAlignment="1" applyProtection="1">
      <alignment horizontal="center" vertical="center"/>
      <protection locked="0"/>
    </xf>
    <xf numFmtId="1" fontId="45" fillId="29" borderId="37" xfId="0" applyNumberFormat="1" applyFont="1" applyFill="1" applyBorder="1" applyAlignment="1" applyProtection="1">
      <alignment horizontal="center" vertical="center"/>
      <protection locked="0"/>
    </xf>
    <xf numFmtId="0" fontId="23" fillId="0" borderId="39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29" borderId="35" xfId="0" applyFont="1" applyFill="1" applyBorder="1" applyAlignment="1" applyProtection="1">
      <alignment horizontal="left" vertical="top" wrapText="1"/>
      <protection locked="0"/>
    </xf>
    <xf numFmtId="0" fontId="23" fillId="29" borderId="48" xfId="0" applyFont="1" applyFill="1" applyBorder="1" applyAlignment="1" applyProtection="1">
      <alignment horizontal="center" vertical="center"/>
      <protection locked="0"/>
    </xf>
    <xf numFmtId="0" fontId="23" fillId="29" borderId="49" xfId="0" applyFont="1" applyFill="1" applyBorder="1" applyAlignment="1" applyProtection="1">
      <alignment horizontal="center" vertical="center"/>
      <protection locked="0"/>
    </xf>
    <xf numFmtId="0" fontId="23" fillId="29" borderId="50" xfId="0" applyFont="1" applyFill="1" applyBorder="1" applyAlignment="1" applyProtection="1">
      <alignment horizontal="center" vertical="center"/>
      <protection locked="0"/>
    </xf>
    <xf numFmtId="0" fontId="45" fillId="29" borderId="34" xfId="0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1" fontId="45" fillId="29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8" fontId="45" fillId="29" borderId="18" xfId="0" applyNumberFormat="1" applyFont="1" applyFill="1" applyBorder="1" applyAlignment="1" applyProtection="1">
      <alignment horizontal="center" vertical="center"/>
      <protection locked="0"/>
    </xf>
    <xf numFmtId="198" fontId="45" fillId="29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23" fillId="29" borderId="51" xfId="0" applyFont="1" applyFill="1" applyBorder="1" applyAlignment="1" applyProtection="1">
      <alignment horizontal="center" vertical="center"/>
      <protection/>
    </xf>
    <xf numFmtId="0" fontId="23" fillId="29" borderId="48" xfId="0" applyFont="1" applyFill="1" applyBorder="1" applyAlignment="1" applyProtection="1">
      <alignment horizontal="center" vertical="center"/>
      <protection/>
    </xf>
    <xf numFmtId="0" fontId="23" fillId="29" borderId="49" xfId="0" applyFont="1" applyFill="1" applyBorder="1" applyAlignment="1" applyProtection="1">
      <alignment horizontal="center" vertical="center"/>
      <protection/>
    </xf>
    <xf numFmtId="0" fontId="23" fillId="29" borderId="26" xfId="0" applyFont="1" applyFill="1" applyBorder="1" applyAlignment="1" applyProtection="1">
      <alignment horizontal="center" vertical="center"/>
      <protection/>
    </xf>
    <xf numFmtId="0" fontId="23" fillId="29" borderId="27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0" fontId="23" fillId="29" borderId="38" xfId="0" applyFont="1" applyFill="1" applyBorder="1" applyAlignment="1" applyProtection="1">
      <alignment horizontal="center" vertical="center"/>
      <protection/>
    </xf>
    <xf numFmtId="0" fontId="28" fillId="0" borderId="52" xfId="65" applyFont="1" applyFill="1" applyBorder="1" applyAlignment="1" applyProtection="1">
      <alignment horizontal="center" vertical="center"/>
      <protection/>
    </xf>
    <xf numFmtId="0" fontId="2" fillId="0" borderId="47" xfId="65" applyFont="1" applyFill="1" applyBorder="1" applyAlignment="1" applyProtection="1">
      <alignment horizontal="center" vertical="center"/>
      <protection/>
    </xf>
    <xf numFmtId="0" fontId="2" fillId="0" borderId="53" xfId="65" applyFont="1" applyFill="1" applyBorder="1" applyAlignment="1" applyProtection="1">
      <alignment horizontal="center" vertical="center"/>
      <protection/>
    </xf>
    <xf numFmtId="0" fontId="2" fillId="0" borderId="54" xfId="65" applyFont="1" applyFill="1" applyBorder="1" applyAlignment="1" applyProtection="1">
      <alignment horizontal="center" vertical="center"/>
      <protection/>
    </xf>
    <xf numFmtId="0" fontId="37" fillId="0" borderId="40" xfId="65" applyFont="1" applyFill="1" applyBorder="1" applyAlignment="1" applyProtection="1">
      <alignment horizontal="center" vertical="center"/>
      <protection/>
    </xf>
    <xf numFmtId="0" fontId="2" fillId="0" borderId="40" xfId="65" applyFont="1" applyFill="1" applyBorder="1" applyAlignment="1" applyProtection="1">
      <alignment horizontal="center" vertical="center"/>
      <protection/>
    </xf>
    <xf numFmtId="0" fontId="2" fillId="0" borderId="19" xfId="65" applyFont="1" applyFill="1" applyBorder="1" applyAlignment="1" applyProtection="1">
      <alignment horizontal="center" vertical="center"/>
      <protection/>
    </xf>
    <xf numFmtId="0" fontId="36" fillId="0" borderId="55" xfId="66" applyFont="1" applyFill="1" applyBorder="1" applyAlignment="1" applyProtection="1">
      <alignment horizontal="right" vertical="center" wrapText="1"/>
      <protection/>
    </xf>
    <xf numFmtId="0" fontId="35" fillId="0" borderId="36" xfId="0" applyFont="1" applyBorder="1" applyAlignment="1" applyProtection="1">
      <alignment horizontal="center" vertical="center"/>
      <protection/>
    </xf>
    <xf numFmtId="1" fontId="35" fillId="0" borderId="36" xfId="0" applyNumberFormat="1" applyFont="1" applyBorder="1" applyAlignment="1" applyProtection="1">
      <alignment horizontal="center" vertical="center"/>
      <protection/>
    </xf>
    <xf numFmtId="0" fontId="35" fillId="0" borderId="56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25" fillId="33" borderId="0" xfId="66" applyFont="1" applyFill="1" applyAlignment="1" applyProtection="1">
      <alignment/>
      <protection locked="0"/>
    </xf>
    <xf numFmtId="0" fontId="25" fillId="33" borderId="0" xfId="66" applyFont="1" applyFill="1" applyBorder="1" applyAlignment="1" applyProtection="1">
      <alignment/>
      <protection locked="0"/>
    </xf>
    <xf numFmtId="0" fontId="31" fillId="33" borderId="26" xfId="66" applyFont="1" applyFill="1" applyBorder="1" applyAlignment="1" applyProtection="1">
      <alignment vertical="center"/>
      <protection locked="0"/>
    </xf>
    <xf numFmtId="0" fontId="25" fillId="33" borderId="0" xfId="66" applyFont="1" applyFill="1" applyAlignment="1" applyProtection="1">
      <alignment vertical="center"/>
      <protection locked="0"/>
    </xf>
    <xf numFmtId="0" fontId="25" fillId="33" borderId="0" xfId="66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28" fillId="0" borderId="37" xfId="65" applyFont="1" applyFill="1" applyBorder="1" applyAlignment="1" applyProtection="1">
      <alignment horizontal="center" vertical="center"/>
      <protection/>
    </xf>
    <xf numFmtId="0" fontId="28" fillId="0" borderId="57" xfId="65" applyFont="1" applyFill="1" applyBorder="1" applyAlignment="1" applyProtection="1">
      <alignment horizontal="center" vertical="center"/>
      <protection/>
    </xf>
    <xf numFmtId="0" fontId="28" fillId="0" borderId="51" xfId="65" applyFont="1" applyFill="1" applyBorder="1" applyAlignment="1" applyProtection="1">
      <alignment horizontal="center" vertical="center"/>
      <protection locked="0"/>
    </xf>
    <xf numFmtId="0" fontId="28" fillId="0" borderId="58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8" fillId="0" borderId="4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Border="1" applyAlignment="1" applyProtection="1">
      <alignment horizontal="center" vertical="center"/>
      <protection locked="0"/>
    </xf>
    <xf numFmtId="0" fontId="33" fillId="0" borderId="0" xfId="65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34" borderId="0" xfId="0" applyFill="1" applyAlignment="1" applyProtection="1">
      <alignment/>
      <protection locked="0"/>
    </xf>
    <xf numFmtId="0" fontId="0" fillId="0" borderId="18" xfId="0" applyBorder="1" applyAlignment="1">
      <alignment wrapText="1"/>
    </xf>
    <xf numFmtId="0" fontId="43" fillId="0" borderId="0" xfId="65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26" fillId="34" borderId="59" xfId="65" applyFont="1" applyFill="1" applyBorder="1" applyAlignment="1" applyProtection="1">
      <alignment horizontal="center" vertical="center"/>
      <protection locked="0"/>
    </xf>
    <xf numFmtId="0" fontId="26" fillId="34" borderId="60" xfId="65" applyFont="1" applyFill="1" applyBorder="1" applyAlignment="1" applyProtection="1">
      <alignment horizontal="center" vertical="center"/>
      <protection locked="0"/>
    </xf>
    <xf numFmtId="0" fontId="26" fillId="34" borderId="61" xfId="65" applyFont="1" applyFill="1" applyBorder="1" applyAlignment="1" applyProtection="1">
      <alignment horizontal="center" vertical="center"/>
      <protection locked="0"/>
    </xf>
    <xf numFmtId="0" fontId="26" fillId="34" borderId="62" xfId="65" applyFont="1" applyFill="1" applyBorder="1" applyAlignment="1" applyProtection="1">
      <alignment horizontal="center" vertical="center"/>
      <protection locked="0"/>
    </xf>
    <xf numFmtId="0" fontId="26" fillId="0" borderId="0" xfId="65" applyFont="1" applyFill="1" applyBorder="1" applyAlignment="1" applyProtection="1">
      <alignment horizontal="left"/>
      <protection locked="0"/>
    </xf>
    <xf numFmtId="0" fontId="26" fillId="29" borderId="0" xfId="65" applyFont="1" applyFill="1" applyBorder="1" applyAlignment="1" applyProtection="1">
      <alignment horizontal="left"/>
      <protection locked="0"/>
    </xf>
    <xf numFmtId="49" fontId="27" fillId="0" borderId="0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Border="1" applyAlignment="1" applyProtection="1">
      <alignment horizontal="center" vertical="center"/>
      <protection/>
    </xf>
    <xf numFmtId="0" fontId="28" fillId="35" borderId="36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9" borderId="34" xfId="65" applyFont="1" applyFill="1" applyBorder="1" applyAlignment="1" applyProtection="1">
      <alignment horizontal="center" vertical="center"/>
      <protection locked="0"/>
    </xf>
    <xf numFmtId="0" fontId="26" fillId="29" borderId="35" xfId="65" applyFont="1" applyFill="1" applyBorder="1" applyAlignment="1" applyProtection="1">
      <alignment horizontal="center" vertical="center"/>
      <protection locked="0"/>
    </xf>
    <xf numFmtId="0" fontId="26" fillId="0" borderId="34" xfId="65" applyFont="1" applyFill="1" applyBorder="1" applyAlignment="1" applyProtection="1">
      <alignment horizontal="center" vertical="center"/>
      <protection locked="0"/>
    </xf>
    <xf numFmtId="0" fontId="26" fillId="0" borderId="35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64" fillId="36" borderId="63" xfId="0" applyFont="1" applyFill="1" applyBorder="1" applyAlignment="1">
      <alignment horizontal="center" vertical="center"/>
    </xf>
    <xf numFmtId="0" fontId="64" fillId="36" borderId="64" xfId="0" applyFont="1" applyFill="1" applyBorder="1" applyAlignment="1">
      <alignment horizontal="center" vertical="center"/>
    </xf>
    <xf numFmtId="0" fontId="64" fillId="36" borderId="65" xfId="0" applyFont="1" applyFill="1" applyBorder="1" applyAlignment="1">
      <alignment horizontal="center" vertical="center"/>
    </xf>
    <xf numFmtId="1" fontId="65" fillId="0" borderId="66" xfId="0" applyNumberFormat="1" applyFont="1" applyBorder="1" applyAlignment="1">
      <alignment horizontal="center" vertical="center"/>
    </xf>
    <xf numFmtId="1" fontId="65" fillId="0" borderId="67" xfId="0" applyNumberFormat="1" applyFont="1" applyBorder="1" applyAlignment="1">
      <alignment horizontal="center" vertical="center"/>
    </xf>
    <xf numFmtId="0" fontId="65" fillId="36" borderId="67" xfId="0" applyFont="1" applyFill="1" applyBorder="1" applyAlignment="1">
      <alignment horizontal="center" vertical="center"/>
    </xf>
    <xf numFmtId="1" fontId="65" fillId="0" borderId="65" xfId="0" applyNumberFormat="1" applyFont="1" applyBorder="1" applyAlignment="1">
      <alignment horizontal="center" vertical="center"/>
    </xf>
    <xf numFmtId="1" fontId="65" fillId="36" borderId="66" xfId="0" applyNumberFormat="1" applyFont="1" applyFill="1" applyBorder="1" applyAlignment="1">
      <alignment horizontal="center" vertical="center"/>
    </xf>
    <xf numFmtId="1" fontId="65" fillId="36" borderId="67" xfId="0" applyNumberFormat="1" applyFont="1" applyFill="1" applyBorder="1" applyAlignment="1">
      <alignment horizontal="center" vertical="center"/>
    </xf>
    <xf numFmtId="0" fontId="22" fillId="29" borderId="22" xfId="0" applyFont="1" applyFill="1" applyBorder="1" applyAlignment="1" applyProtection="1">
      <alignment horizontal="left" vertical="center"/>
      <protection/>
    </xf>
    <xf numFmtId="0" fontId="22" fillId="29" borderId="22" xfId="0" applyFont="1" applyFill="1" applyBorder="1" applyAlignment="1" applyProtection="1">
      <alignment horizontal="left" vertical="center" wrapText="1"/>
      <protection/>
    </xf>
    <xf numFmtId="1" fontId="0" fillId="0" borderId="18" xfId="0" applyNumberFormat="1" applyBorder="1" applyAlignment="1">
      <alignment horizontal="center" wrapText="1"/>
    </xf>
    <xf numFmtId="0" fontId="21" fillId="0" borderId="0" xfId="65" applyFont="1" applyFill="1" applyAlignment="1" applyProtection="1">
      <alignment horizontal="left" vertical="top" wrapText="1"/>
      <protection/>
    </xf>
    <xf numFmtId="0" fontId="31" fillId="0" borderId="0" xfId="65" applyFont="1" applyAlignment="1" applyProtection="1">
      <alignment horizontal="left"/>
      <protection/>
    </xf>
    <xf numFmtId="0" fontId="26" fillId="0" borderId="26" xfId="65" applyFont="1" applyFill="1" applyBorder="1" applyAlignment="1" applyProtection="1">
      <alignment horizontal="left"/>
      <protection locked="0"/>
    </xf>
    <xf numFmtId="0" fontId="26" fillId="0" borderId="24" xfId="65" applyFont="1" applyFill="1" applyBorder="1" applyAlignment="1" applyProtection="1">
      <alignment horizontal="left"/>
      <protection locked="0"/>
    </xf>
    <xf numFmtId="0" fontId="26" fillId="29" borderId="24" xfId="65" applyFont="1" applyFill="1" applyBorder="1" applyAlignment="1" applyProtection="1">
      <alignment horizontal="left"/>
      <protection locked="0"/>
    </xf>
    <xf numFmtId="49" fontId="27" fillId="0" borderId="68" xfId="65" applyNumberFormat="1" applyFont="1" applyFill="1" applyBorder="1" applyAlignment="1" applyProtection="1">
      <alignment horizontal="center" vertical="center" wrapText="1"/>
      <protection/>
    </xf>
    <xf numFmtId="49" fontId="27" fillId="0" borderId="69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1" fillId="0" borderId="33" xfId="65" applyFont="1" applyFill="1" applyBorder="1" applyAlignment="1" applyProtection="1">
      <alignment horizontal="center" vertical="center"/>
      <protection/>
    </xf>
    <xf numFmtId="0" fontId="21" fillId="0" borderId="34" xfId="65" applyFont="1" applyFill="1" applyBorder="1" applyAlignment="1" applyProtection="1">
      <alignment horizontal="center" vertical="center"/>
      <protection/>
    </xf>
    <xf numFmtId="0" fontId="21" fillId="0" borderId="35" xfId="65" applyFont="1" applyFill="1" applyBorder="1" applyAlignment="1" applyProtection="1">
      <alignment horizontal="center" vertical="center"/>
      <protection/>
    </xf>
    <xf numFmtId="0" fontId="28" fillId="0" borderId="32" xfId="65" applyFont="1" applyFill="1" applyBorder="1" applyAlignment="1" applyProtection="1">
      <alignment horizontal="center" vertical="center" textRotation="90"/>
      <protection/>
    </xf>
    <xf numFmtId="0" fontId="28" fillId="0" borderId="70" xfId="65" applyFont="1" applyFill="1" applyBorder="1" applyAlignment="1" applyProtection="1">
      <alignment horizontal="center" vertical="center" textRotation="90"/>
      <protection/>
    </xf>
    <xf numFmtId="49" fontId="27" fillId="0" borderId="71" xfId="65" applyNumberFormat="1" applyFont="1" applyFill="1" applyBorder="1" applyAlignment="1" applyProtection="1">
      <alignment horizontal="center" vertical="center" wrapText="1"/>
      <protection/>
    </xf>
    <xf numFmtId="49" fontId="27" fillId="0" borderId="72" xfId="65" applyNumberFormat="1" applyFont="1" applyFill="1" applyBorder="1" applyAlignment="1" applyProtection="1">
      <alignment horizontal="center" vertical="center" wrapText="1"/>
      <protection/>
    </xf>
    <xf numFmtId="49" fontId="27" fillId="0" borderId="73" xfId="65" applyNumberFormat="1" applyFont="1" applyFill="1" applyBorder="1" applyAlignment="1" applyProtection="1">
      <alignment horizontal="center" vertical="center" wrapText="1"/>
      <protection/>
    </xf>
    <xf numFmtId="49" fontId="27" fillId="0" borderId="74" xfId="65" applyNumberFormat="1" applyFont="1" applyFill="1" applyBorder="1" applyAlignment="1" applyProtection="1">
      <alignment horizontal="center" vertical="center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28" fillId="0" borderId="52" xfId="65" applyFont="1" applyFill="1" applyBorder="1" applyAlignment="1" applyProtection="1">
      <alignment horizontal="center" vertical="center" textRotation="90"/>
      <protection/>
    </xf>
    <xf numFmtId="0" fontId="31" fillId="0" borderId="0" xfId="65" applyFont="1" applyAlignment="1" applyProtection="1">
      <alignment horizontal="left" wrapText="1"/>
      <protection/>
    </xf>
    <xf numFmtId="0" fontId="26" fillId="29" borderId="26" xfId="65" applyFont="1" applyFill="1" applyBorder="1" applyAlignment="1" applyProtection="1">
      <alignment horizontal="left" wrapText="1"/>
      <protection locked="0"/>
    </xf>
    <xf numFmtId="0" fontId="26" fillId="29" borderId="26" xfId="65" applyFont="1" applyFill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75" xfId="0" applyNumberFormat="1" applyFont="1" applyFill="1" applyBorder="1" applyAlignment="1" applyProtection="1">
      <alignment horizontal="center" vertical="center"/>
      <protection/>
    </xf>
    <xf numFmtId="0" fontId="36" fillId="28" borderId="76" xfId="0" applyNumberFormat="1" applyFont="1" applyFill="1" applyBorder="1" applyAlignment="1" applyProtection="1">
      <alignment horizontal="center" vertical="center"/>
      <protection/>
    </xf>
    <xf numFmtId="0" fontId="36" fillId="28" borderId="58" xfId="0" applyFont="1" applyFill="1" applyBorder="1" applyAlignment="1" applyProtection="1">
      <alignment horizontal="right" vertical="center"/>
      <protection/>
    </xf>
    <xf numFmtId="0" fontId="36" fillId="28" borderId="77" xfId="0" applyFont="1" applyFill="1" applyBorder="1" applyAlignment="1" applyProtection="1">
      <alignment horizontal="right" vertical="center"/>
      <protection/>
    </xf>
    <xf numFmtId="0" fontId="36" fillId="28" borderId="58" xfId="0" applyNumberFormat="1" applyFont="1" applyFill="1" applyBorder="1" applyAlignment="1" applyProtection="1">
      <alignment horizontal="center" vertical="center"/>
      <protection/>
    </xf>
    <xf numFmtId="0" fontId="42" fillId="31" borderId="51" xfId="0" applyFont="1" applyFill="1" applyBorder="1" applyAlignment="1" applyProtection="1">
      <alignment horizontal="center" vertical="center"/>
      <protection/>
    </xf>
    <xf numFmtId="0" fontId="42" fillId="31" borderId="48" xfId="0" applyFont="1" applyFill="1" applyBorder="1" applyAlignment="1" applyProtection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/>
      <protection/>
    </xf>
    <xf numFmtId="0" fontId="42" fillId="0" borderId="48" xfId="0" applyFont="1" applyFill="1" applyBorder="1" applyAlignment="1" applyProtection="1">
      <alignment horizontal="center" vertical="center"/>
      <protection/>
    </xf>
    <xf numFmtId="0" fontId="23" fillId="0" borderId="7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79" xfId="0" applyFont="1" applyFill="1" applyBorder="1" applyAlignment="1" applyProtection="1">
      <alignment horizontal="right" vertical="center"/>
      <protection/>
    </xf>
    <xf numFmtId="0" fontId="35" fillId="0" borderId="36" xfId="0" applyFont="1" applyFill="1" applyBorder="1" applyAlignment="1" applyProtection="1">
      <alignment horizontal="right" vertical="center"/>
      <protection/>
    </xf>
    <xf numFmtId="0" fontId="42" fillId="30" borderId="80" xfId="0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35" fillId="0" borderId="78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30" borderId="80" xfId="0" applyFont="1" applyFill="1" applyBorder="1" applyAlignment="1" applyProtection="1">
      <alignment horizontal="right" vertical="center"/>
      <protection/>
    </xf>
    <xf numFmtId="0" fontId="36" fillId="30" borderId="81" xfId="0" applyFont="1" applyFill="1" applyBorder="1" applyAlignment="1" applyProtection="1">
      <alignment horizontal="right" vertical="center"/>
      <protection/>
    </xf>
    <xf numFmtId="0" fontId="36" fillId="30" borderId="19" xfId="0" applyNumberFormat="1" applyFont="1" applyFill="1" applyBorder="1" applyAlignment="1" applyProtection="1">
      <alignment horizontal="center" vertical="center"/>
      <protection/>
    </xf>
    <xf numFmtId="1" fontId="35" fillId="0" borderId="80" xfId="0" applyNumberFormat="1" applyFont="1" applyBorder="1" applyAlignment="1" applyProtection="1">
      <alignment horizontal="right" vertical="center"/>
      <protection/>
    </xf>
    <xf numFmtId="1" fontId="35" fillId="0" borderId="20" xfId="0" applyNumberFormat="1" applyFont="1" applyBorder="1" applyAlignment="1" applyProtection="1">
      <alignment horizontal="right" vertical="center"/>
      <protection/>
    </xf>
    <xf numFmtId="1" fontId="35" fillId="0" borderId="81" xfId="0" applyNumberFormat="1" applyFont="1" applyBorder="1" applyAlignment="1" applyProtection="1">
      <alignment horizontal="right" vertical="center"/>
      <protection/>
    </xf>
    <xf numFmtId="1" fontId="35" fillId="0" borderId="82" xfId="0" applyNumberFormat="1" applyFont="1" applyBorder="1" applyAlignment="1" applyProtection="1">
      <alignment horizontal="center" vertical="center" textRotation="90"/>
      <protection/>
    </xf>
    <xf numFmtId="1" fontId="35" fillId="0" borderId="83" xfId="0" applyNumberFormat="1" applyFont="1" applyBorder="1" applyAlignment="1" applyProtection="1">
      <alignment horizontal="center" vertical="center" textRotation="90"/>
      <protection/>
    </xf>
    <xf numFmtId="1" fontId="35" fillId="0" borderId="84" xfId="0" applyNumberFormat="1" applyFont="1" applyBorder="1" applyAlignment="1" applyProtection="1">
      <alignment horizontal="center" vertical="center" textRotation="90"/>
      <protection/>
    </xf>
    <xf numFmtId="1" fontId="42" fillId="32" borderId="80" xfId="0" applyNumberFormat="1" applyFont="1" applyFill="1" applyBorder="1" applyAlignment="1" applyProtection="1">
      <alignment horizontal="left" vertical="center"/>
      <protection/>
    </xf>
    <xf numFmtId="1" fontId="42" fillId="32" borderId="20" xfId="0" applyNumberFormat="1" applyFont="1" applyFill="1" applyBorder="1" applyAlignment="1" applyProtection="1">
      <alignment horizontal="left" vertical="center"/>
      <protection/>
    </xf>
    <xf numFmtId="1" fontId="42" fillId="32" borderId="81" xfId="0" applyNumberFormat="1" applyFont="1" applyFill="1" applyBorder="1" applyAlignment="1" applyProtection="1">
      <alignment horizontal="left" vertical="center"/>
      <protection/>
    </xf>
    <xf numFmtId="0" fontId="35" fillId="0" borderId="36" xfId="0" applyFont="1" applyBorder="1" applyAlignment="1" applyProtection="1">
      <alignment horizontal="center" vertical="center"/>
      <protection/>
    </xf>
    <xf numFmtId="0" fontId="36" fillId="31" borderId="80" xfId="0" applyNumberFormat="1" applyFont="1" applyFill="1" applyBorder="1" applyAlignment="1" applyProtection="1">
      <alignment horizontal="center" vertical="center"/>
      <protection/>
    </xf>
    <xf numFmtId="0" fontId="36" fillId="31" borderId="20" xfId="0" applyNumberFormat="1" applyFont="1" applyFill="1" applyBorder="1" applyAlignment="1" applyProtection="1">
      <alignment horizontal="center" vertical="center"/>
      <protection/>
    </xf>
    <xf numFmtId="0" fontId="36" fillId="31" borderId="81" xfId="0" applyNumberFormat="1" applyFont="1" applyFill="1" applyBorder="1" applyAlignment="1" applyProtection="1">
      <alignment horizontal="center" vertical="center"/>
      <protection/>
    </xf>
    <xf numFmtId="0" fontId="42" fillId="0" borderId="19" xfId="66" applyFont="1" applyFill="1" applyBorder="1" applyAlignment="1" applyProtection="1">
      <alignment horizontal="right" vertical="center" wrapText="1"/>
      <protection/>
    </xf>
    <xf numFmtId="0" fontId="42" fillId="31" borderId="80" xfId="0" applyFont="1" applyFill="1" applyBorder="1" applyAlignment="1" applyProtection="1">
      <alignment horizontal="center" vertical="center"/>
      <protection/>
    </xf>
    <xf numFmtId="0" fontId="42" fillId="31" borderId="20" xfId="0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35" fillId="28" borderId="75" xfId="0" applyNumberFormat="1" applyFont="1" applyFill="1" applyBorder="1" applyAlignment="1" applyProtection="1">
      <alignment horizontal="center" vertical="center"/>
      <protection/>
    </xf>
    <xf numFmtId="0" fontId="35" fillId="28" borderId="76" xfId="0" applyNumberFormat="1" applyFont="1" applyFill="1" applyBorder="1" applyAlignment="1" applyProtection="1">
      <alignment horizontal="center" vertical="center"/>
      <protection/>
    </xf>
    <xf numFmtId="0" fontId="42" fillId="30" borderId="80" xfId="66" applyFont="1" applyFill="1" applyBorder="1" applyAlignment="1" applyProtection="1">
      <alignment horizontal="center" vertical="center" wrapText="1"/>
      <protection/>
    </xf>
    <xf numFmtId="0" fontId="42" fillId="30" borderId="20" xfId="66" applyFont="1" applyFill="1" applyBorder="1" applyAlignment="1" applyProtection="1">
      <alignment horizontal="center" vertical="center" wrapText="1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23" fillId="0" borderId="80" xfId="0" applyFont="1" applyFill="1" applyBorder="1" applyAlignment="1" applyProtection="1">
      <alignment horizontal="center" vertical="center"/>
      <protection/>
    </xf>
    <xf numFmtId="0" fontId="23" fillId="0" borderId="2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42" fillId="30" borderId="85" xfId="0" applyFont="1" applyFill="1" applyBorder="1" applyAlignment="1" applyProtection="1">
      <alignment horizontal="center" vertical="center"/>
      <protection/>
    </xf>
    <xf numFmtId="0" fontId="42" fillId="30" borderId="24" xfId="0" applyFont="1" applyFill="1" applyBorder="1" applyAlignment="1" applyProtection="1">
      <alignment horizontal="center" vertical="center"/>
      <protection/>
    </xf>
    <xf numFmtId="0" fontId="36" fillId="31" borderId="80" xfId="0" applyFont="1" applyFill="1" applyBorder="1" applyAlignment="1" applyProtection="1">
      <alignment horizontal="right" vertical="center"/>
      <protection/>
    </xf>
    <xf numFmtId="0" fontId="36" fillId="31" borderId="81" xfId="0" applyFont="1" applyFill="1" applyBorder="1" applyAlignment="1" applyProtection="1">
      <alignment horizontal="right" vertical="center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1" fontId="2" fillId="0" borderId="57" xfId="0" applyNumberFormat="1" applyFont="1" applyFill="1" applyBorder="1" applyAlignment="1" applyProtection="1">
      <alignment horizontal="center" textRotation="90" wrapText="1"/>
      <protection/>
    </xf>
    <xf numFmtId="1" fontId="2" fillId="0" borderId="54" xfId="0" applyNumberFormat="1" applyFont="1" applyFill="1" applyBorder="1" applyAlignment="1" applyProtection="1">
      <alignment horizontal="center" textRotation="90" wrapText="1"/>
      <protection/>
    </xf>
    <xf numFmtId="1" fontId="2" fillId="0" borderId="74" xfId="0" applyNumberFormat="1" applyFont="1" applyFill="1" applyBorder="1" applyAlignment="1" applyProtection="1">
      <alignment horizontal="center" textRotation="90" wrapText="1"/>
      <protection/>
    </xf>
    <xf numFmtId="0" fontId="21" fillId="0" borderId="33" xfId="0" applyFont="1" applyFill="1" applyBorder="1" applyAlignment="1" applyProtection="1">
      <alignment horizontal="center" vertical="center" textRotation="90"/>
      <protection/>
    </xf>
    <xf numFmtId="0" fontId="21" fillId="0" borderId="39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21" fillId="0" borderId="39" xfId="0" applyFont="1" applyFill="1" applyBorder="1" applyAlignment="1" applyProtection="1">
      <alignment horizontal="center"/>
      <protection/>
    </xf>
    <xf numFmtId="0" fontId="21" fillId="0" borderId="18" xfId="0" applyFont="1" applyFill="1" applyBorder="1" applyAlignment="1" applyProtection="1">
      <alignment horizontal="center"/>
      <protection/>
    </xf>
    <xf numFmtId="1" fontId="21" fillId="0" borderId="23" xfId="0" applyNumberFormat="1" applyFont="1" applyFill="1" applyBorder="1" applyAlignment="1" applyProtection="1">
      <alignment horizontal="center" wrapText="1"/>
      <protection/>
    </xf>
    <xf numFmtId="1" fontId="21" fillId="0" borderId="24" xfId="0" applyNumberFormat="1" applyFont="1" applyFill="1" applyBorder="1" applyAlignment="1" applyProtection="1">
      <alignment horizontal="center" wrapText="1"/>
      <protection/>
    </xf>
    <xf numFmtId="1" fontId="21" fillId="0" borderId="25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1" fontId="2" fillId="0" borderId="37" xfId="0" applyNumberFormat="1" applyFont="1" applyFill="1" applyBorder="1" applyAlignment="1" applyProtection="1">
      <alignment horizontal="center" textRotation="90" wrapText="1"/>
      <protection/>
    </xf>
    <xf numFmtId="1" fontId="2" fillId="0" borderId="53" xfId="0" applyNumberFormat="1" applyFont="1" applyFill="1" applyBorder="1" applyAlignment="1" applyProtection="1">
      <alignment horizontal="center" textRotation="90" wrapText="1"/>
      <protection/>
    </xf>
    <xf numFmtId="1" fontId="2" fillId="0" borderId="69" xfId="0" applyNumberFormat="1" applyFont="1" applyFill="1" applyBorder="1" applyAlignment="1" applyProtection="1">
      <alignment horizontal="center" textRotation="90" wrapText="1"/>
      <protection/>
    </xf>
    <xf numFmtId="0" fontId="21" fillId="0" borderId="80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42" fillId="30" borderId="51" xfId="0" applyFont="1" applyFill="1" applyBorder="1" applyAlignment="1" applyProtection="1">
      <alignment horizontal="center" vertical="center"/>
      <protection/>
    </xf>
    <xf numFmtId="0" fontId="42" fillId="30" borderId="48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31" fillId="0" borderId="80" xfId="0" applyFont="1" applyFill="1" applyBorder="1" applyAlignment="1" applyProtection="1">
      <alignment horizontal="center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28" xfId="66" applyFont="1" applyBorder="1" applyAlignment="1" applyProtection="1">
      <alignment horizontal="center" vertical="center" wrapText="1"/>
      <protection/>
    </xf>
    <xf numFmtId="0" fontId="21" fillId="29" borderId="31" xfId="66" applyFont="1" applyFill="1" applyBorder="1" applyAlignment="1" applyProtection="1">
      <alignment horizontal="center" vertical="center" wrapText="1"/>
      <protection locked="0"/>
    </xf>
    <xf numFmtId="0" fontId="21" fillId="29" borderId="87" xfId="66" applyFont="1" applyFill="1" applyBorder="1" applyAlignment="1" applyProtection="1">
      <alignment horizontal="center" vertical="center" wrapText="1"/>
      <protection locked="0"/>
    </xf>
    <xf numFmtId="1" fontId="35" fillId="0" borderId="23" xfId="66" applyNumberFormat="1" applyFont="1" applyFill="1" applyBorder="1" applyAlignment="1" applyProtection="1">
      <alignment horizontal="center" vertical="center" wrapText="1"/>
      <protection/>
    </xf>
    <xf numFmtId="1" fontId="35" fillId="0" borderId="24" xfId="66" applyNumberFormat="1" applyFont="1" applyFill="1" applyBorder="1" applyAlignment="1" applyProtection="1">
      <alignment horizontal="center" vertical="center" wrapText="1"/>
      <protection/>
    </xf>
    <xf numFmtId="1" fontId="35" fillId="0" borderId="88" xfId="66" applyNumberFormat="1" applyFont="1" applyFill="1" applyBorder="1" applyAlignment="1" applyProtection="1">
      <alignment horizontal="center" vertical="center" wrapText="1"/>
      <protection/>
    </xf>
    <xf numFmtId="0" fontId="30" fillId="0" borderId="89" xfId="66" applyFont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90" xfId="66" applyFont="1" applyBorder="1" applyAlignment="1" applyProtection="1">
      <alignment horizontal="center" vertical="center" wrapText="1"/>
      <protection/>
    </xf>
    <xf numFmtId="0" fontId="21" fillId="29" borderId="91" xfId="66" applyFont="1" applyFill="1" applyBorder="1" applyAlignment="1" applyProtection="1">
      <alignment horizontal="center" vertical="center" wrapText="1"/>
      <protection locked="0"/>
    </xf>
    <xf numFmtId="0" fontId="21" fillId="29" borderId="21" xfId="66" applyFont="1" applyFill="1" applyBorder="1" applyAlignment="1" applyProtection="1">
      <alignment horizontal="center" vertical="center" wrapText="1"/>
      <protection locked="0"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39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0" fontId="23" fillId="0" borderId="85" xfId="66" applyFont="1" applyFill="1" applyBorder="1" applyAlignment="1" applyProtection="1">
      <alignment horizontal="center" vertical="center" wrapText="1"/>
      <protection/>
    </xf>
    <xf numFmtId="0" fontId="23" fillId="0" borderId="24" xfId="66" applyFont="1" applyFill="1" applyBorder="1" applyAlignment="1" applyProtection="1">
      <alignment horizontal="center" vertical="center" wrapText="1"/>
      <protection/>
    </xf>
    <xf numFmtId="0" fontId="23" fillId="0" borderId="25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1" fontId="35" fillId="0" borderId="13" xfId="66" applyNumberFormat="1" applyFont="1" applyFill="1" applyBorder="1" applyAlignment="1" applyProtection="1">
      <alignment horizontal="center" vertical="center" wrapText="1"/>
      <protection/>
    </xf>
    <xf numFmtId="1" fontId="35" fillId="0" borderId="75" xfId="66" applyNumberFormat="1" applyFont="1" applyFill="1" applyBorder="1" applyAlignment="1" applyProtection="1">
      <alignment horizontal="center" vertical="center" wrapText="1"/>
      <protection/>
    </xf>
    <xf numFmtId="1" fontId="35" fillId="0" borderId="77" xfId="66" applyNumberFormat="1" applyFont="1" applyFill="1" applyBorder="1" applyAlignment="1" applyProtection="1">
      <alignment horizontal="center" vertical="center" wrapText="1"/>
      <protection/>
    </xf>
    <xf numFmtId="49" fontId="23" fillId="0" borderId="50" xfId="66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3" fillId="0" borderId="39" xfId="66" applyFont="1" applyFill="1" applyBorder="1" applyAlignment="1" applyProtection="1">
      <alignment horizontal="center" vertical="center"/>
      <protection/>
    </xf>
    <xf numFmtId="0" fontId="23" fillId="0" borderId="18" xfId="66" applyFont="1" applyFill="1" applyBorder="1" applyAlignment="1" applyProtection="1">
      <alignment horizontal="center" vertical="center"/>
      <protection/>
    </xf>
    <xf numFmtId="0" fontId="29" fillId="0" borderId="36" xfId="66" applyFont="1" applyFill="1" applyBorder="1" applyAlignment="1" applyProtection="1">
      <alignment horizontal="left" vertical="center"/>
      <protection/>
    </xf>
    <xf numFmtId="0" fontId="23" fillId="0" borderId="33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" fontId="23" fillId="0" borderId="18" xfId="66" applyNumberFormat="1" applyFont="1" applyFill="1" applyBorder="1" applyAlignment="1" applyProtection="1">
      <alignment horizontal="center" vertical="center" wrapText="1"/>
      <protection/>
    </xf>
    <xf numFmtId="1" fontId="23" fillId="0" borderId="22" xfId="66" applyNumberFormat="1" applyFont="1" applyFill="1" applyBorder="1" applyAlignment="1" applyProtection="1">
      <alignment horizontal="center" vertical="center" wrapText="1"/>
      <protection/>
    </xf>
    <xf numFmtId="0" fontId="23" fillId="29" borderId="93" xfId="66" applyFont="1" applyFill="1" applyBorder="1" applyAlignment="1" applyProtection="1">
      <alignment horizontal="center" vertical="center" wrapText="1"/>
      <protection/>
    </xf>
    <xf numFmtId="0" fontId="23" fillId="29" borderId="30" xfId="66" applyFont="1" applyFill="1" applyBorder="1" applyAlignment="1" applyProtection="1">
      <alignment horizontal="center" vertical="center" wrapText="1"/>
      <protection/>
    </xf>
    <xf numFmtId="0" fontId="23" fillId="29" borderId="78" xfId="66" applyFont="1" applyFill="1" applyBorder="1" applyAlignment="1" applyProtection="1">
      <alignment horizontal="center" vertical="center" wrapText="1"/>
      <protection/>
    </xf>
    <xf numFmtId="0" fontId="23" fillId="29" borderId="94" xfId="66" applyFont="1" applyFill="1" applyBorder="1" applyAlignment="1" applyProtection="1">
      <alignment horizontal="center" vertical="center" wrapText="1"/>
      <protection/>
    </xf>
    <xf numFmtId="0" fontId="21" fillId="29" borderId="29" xfId="66" applyFont="1" applyFill="1" applyBorder="1" applyAlignment="1" applyProtection="1">
      <alignment horizontal="center" vertical="center" wrapText="1"/>
      <protection locked="0"/>
    </xf>
    <xf numFmtId="0" fontId="21" fillId="29" borderId="30" xfId="66" applyFont="1" applyFill="1" applyBorder="1" applyAlignment="1" applyProtection="1">
      <alignment horizontal="center" vertical="center" wrapText="1"/>
      <protection locked="0"/>
    </xf>
    <xf numFmtId="0" fontId="21" fillId="29" borderId="0" xfId="66" applyFont="1" applyFill="1" applyBorder="1" applyAlignment="1" applyProtection="1">
      <alignment horizontal="center" vertical="center" wrapText="1"/>
      <protection locked="0"/>
    </xf>
    <xf numFmtId="0" fontId="21" fillId="29" borderId="94" xfId="66" applyFont="1" applyFill="1" applyBorder="1" applyAlignment="1" applyProtection="1">
      <alignment horizontal="center" vertical="center" wrapText="1"/>
      <protection locked="0"/>
    </xf>
    <xf numFmtId="0" fontId="2" fillId="0" borderId="36" xfId="67" applyFont="1" applyFill="1" applyBorder="1" applyAlignment="1" applyProtection="1">
      <alignment horizontal="left" vertical="top"/>
      <protection/>
    </xf>
    <xf numFmtId="0" fontId="30" fillId="0" borderId="33" xfId="66" applyFont="1" applyFill="1" applyBorder="1" applyAlignment="1" applyProtection="1">
      <alignment horizontal="center" vertical="center" wrapText="1"/>
      <protection/>
    </xf>
    <xf numFmtId="0" fontId="30" fillId="0" borderId="39" xfId="66" applyFont="1" applyFill="1" applyBorder="1" applyAlignment="1" applyProtection="1">
      <alignment horizontal="center" vertical="center" wrapText="1"/>
      <protection/>
    </xf>
    <xf numFmtId="0" fontId="22" fillId="0" borderId="34" xfId="66" applyFont="1" applyFill="1" applyBorder="1" applyAlignment="1" applyProtection="1">
      <alignment horizontal="center" vertical="center" wrapText="1"/>
      <protection/>
    </xf>
    <xf numFmtId="0" fontId="22" fillId="0" borderId="18" xfId="66" applyFont="1" applyFill="1" applyBorder="1" applyAlignment="1" applyProtection="1">
      <alignment horizontal="center" vertical="center" wrapText="1"/>
      <protection/>
    </xf>
    <xf numFmtId="1" fontId="22" fillId="0" borderId="34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8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5" xfId="66" applyFont="1" applyFill="1" applyBorder="1" applyAlignment="1" applyProtection="1">
      <alignment horizontal="center" vertical="center" wrapText="1"/>
      <protection/>
    </xf>
    <xf numFmtId="0" fontId="30" fillId="0" borderId="33" xfId="66" applyFont="1" applyBorder="1" applyAlignment="1" applyProtection="1">
      <alignment horizontal="center" vertical="center" wrapText="1"/>
      <protection/>
    </xf>
    <xf numFmtId="0" fontId="30" fillId="0" borderId="34" xfId="66" applyFont="1" applyBorder="1" applyAlignment="1" applyProtection="1">
      <alignment horizontal="center" vertical="center" wrapText="1"/>
      <protection/>
    </xf>
    <xf numFmtId="0" fontId="30" fillId="0" borderId="39" xfId="66" applyFont="1" applyBorder="1" applyAlignment="1" applyProtection="1">
      <alignment horizontal="center" vertical="center" wrapText="1"/>
      <protection/>
    </xf>
    <xf numFmtId="0" fontId="30" fillId="0" borderId="18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30" fillId="0" borderId="95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94" xfId="66" applyFont="1" applyBorder="1" applyAlignment="1" applyProtection="1">
      <alignment horizontal="center" vertical="center" wrapText="1"/>
      <protection/>
    </xf>
    <xf numFmtId="0" fontId="30" fillId="0" borderId="26" xfId="66" applyFont="1" applyBorder="1" applyAlignment="1" applyProtection="1">
      <alignment horizontal="center" vertical="center" wrapText="1"/>
      <protection/>
    </xf>
    <xf numFmtId="0" fontId="30" fillId="0" borderId="27" xfId="66" applyFont="1" applyBorder="1" applyAlignment="1" applyProtection="1">
      <alignment horizontal="center" vertical="center" wrapText="1"/>
      <protection/>
    </xf>
    <xf numFmtId="1" fontId="22" fillId="0" borderId="18" xfId="66" applyNumberFormat="1" applyFont="1" applyFill="1" applyBorder="1" applyAlignment="1" applyProtection="1">
      <alignment horizontal="center" vertical="center" wrapText="1"/>
      <protection/>
    </xf>
    <xf numFmtId="1" fontId="22" fillId="0" borderId="22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18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11</xdr:col>
      <xdr:colOff>200025</xdr:colOff>
      <xdr:row>7</xdr:row>
      <xdr:rowOff>361950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3248025" cy="14954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Ректор 
</a:t>
          </a:r>
          <a:r>
            <a:rPr lang="en-US" cap="none" sz="10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0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L23"/>
  <sheetViews>
    <sheetView tabSelected="1" zoomScale="70" zoomScaleNormal="70" zoomScalePageLayoutView="0" workbookViewId="0" topLeftCell="A4">
      <selection activeCell="A14" sqref="A14:BA14"/>
    </sheetView>
  </sheetViews>
  <sheetFormatPr defaultColWidth="8.875" defaultRowHeight="12.75"/>
  <cols>
    <col min="1" max="55" width="3.75390625" style="116" customWidth="1"/>
    <col min="56" max="64" width="7.75390625" style="116" customWidth="1"/>
    <col min="65" max="16384" width="8.875" style="116" customWidth="1"/>
  </cols>
  <sheetData>
    <row r="2" spans="1:64" ht="39.75" customHeight="1">
      <c r="A2" s="235" t="s">
        <v>76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198"/>
    </row>
    <row r="3" spans="1:64" ht="39.75" customHeight="1">
      <c r="A3" s="235" t="s">
        <v>75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198"/>
    </row>
    <row r="4" spans="1:64" s="117" customFormat="1" ht="60" customHeight="1">
      <c r="A4" s="246" t="s">
        <v>14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196"/>
    </row>
    <row r="5" spans="1:64" s="117" customFormat="1" ht="30" customHeight="1">
      <c r="A5" s="247" t="s">
        <v>83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197"/>
    </row>
    <row r="6" s="117" customFormat="1" ht="19.5" customHeight="1"/>
    <row r="7" spans="19:64" s="117" customFormat="1" ht="30" customHeight="1">
      <c r="S7" s="228" t="s">
        <v>77</v>
      </c>
      <c r="T7" s="228"/>
      <c r="U7" s="228"/>
      <c r="V7" s="228"/>
      <c r="W7" s="228"/>
      <c r="X7" s="228"/>
      <c r="Y7" s="228"/>
      <c r="Z7" s="228"/>
      <c r="AA7" s="228"/>
      <c r="AB7" s="253" t="s">
        <v>132</v>
      </c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X7" s="228" t="s">
        <v>13</v>
      </c>
      <c r="AY7" s="228"/>
      <c r="AZ7" s="228"/>
      <c r="BA7" s="228"/>
      <c r="BB7" s="228"/>
      <c r="BC7" s="228"/>
      <c r="BD7" s="228"/>
      <c r="BE7" s="228"/>
      <c r="BF7" s="229" t="s">
        <v>126</v>
      </c>
      <c r="BG7" s="229"/>
      <c r="BH7" s="229"/>
      <c r="BI7" s="229"/>
      <c r="BJ7" s="229"/>
      <c r="BK7" s="229"/>
      <c r="BL7" s="204"/>
    </row>
    <row r="8" spans="19:64" s="117" customFormat="1" ht="30" customHeight="1">
      <c r="S8" s="228" t="s">
        <v>78</v>
      </c>
      <c r="T8" s="228"/>
      <c r="U8" s="228"/>
      <c r="V8" s="228"/>
      <c r="W8" s="228"/>
      <c r="X8" s="228"/>
      <c r="Y8" s="228"/>
      <c r="Z8" s="228"/>
      <c r="AA8" s="228"/>
      <c r="AB8" s="253" t="s">
        <v>190</v>
      </c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X8" s="228" t="s">
        <v>82</v>
      </c>
      <c r="AY8" s="228"/>
      <c r="AZ8" s="228"/>
      <c r="BA8" s="228"/>
      <c r="BB8" s="228"/>
      <c r="BC8" s="228"/>
      <c r="BD8" s="228"/>
      <c r="BE8" s="228"/>
      <c r="BF8" s="230" t="s">
        <v>128</v>
      </c>
      <c r="BG8" s="230"/>
      <c r="BH8" s="230"/>
      <c r="BI8" s="230"/>
      <c r="BJ8" s="230"/>
      <c r="BK8" s="230"/>
      <c r="BL8" s="204"/>
    </row>
    <row r="9" spans="19:64" s="117" customFormat="1" ht="34.5" customHeight="1">
      <c r="S9" s="251" t="s">
        <v>118</v>
      </c>
      <c r="T9" s="228"/>
      <c r="U9" s="228"/>
      <c r="V9" s="228"/>
      <c r="W9" s="228"/>
      <c r="X9" s="228"/>
      <c r="Y9" s="228"/>
      <c r="Z9" s="228"/>
      <c r="AA9" s="228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X9" s="228" t="s">
        <v>80</v>
      </c>
      <c r="AY9" s="228"/>
      <c r="AZ9" s="228"/>
      <c r="BA9" s="228"/>
      <c r="BB9" s="228"/>
      <c r="BC9" s="228"/>
      <c r="BD9" s="228"/>
      <c r="BE9" s="228"/>
      <c r="BF9" s="231" t="s">
        <v>192</v>
      </c>
      <c r="BG9" s="231"/>
      <c r="BH9" s="231"/>
      <c r="BI9" s="231"/>
      <c r="BJ9" s="231"/>
      <c r="BK9" s="231"/>
      <c r="BL9" s="205"/>
    </row>
    <row r="10" spans="19:64" s="117" customFormat="1" ht="30" customHeight="1">
      <c r="S10" s="228" t="s">
        <v>79</v>
      </c>
      <c r="T10" s="228"/>
      <c r="U10" s="228"/>
      <c r="V10" s="228"/>
      <c r="W10" s="228"/>
      <c r="X10" s="228"/>
      <c r="Y10" s="228"/>
      <c r="Z10" s="228"/>
      <c r="AA10" s="228"/>
      <c r="AB10" s="231" t="s">
        <v>133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X10" s="228" t="s">
        <v>81</v>
      </c>
      <c r="AY10" s="228"/>
      <c r="AZ10" s="228"/>
      <c r="BA10" s="228"/>
      <c r="BB10" s="228"/>
      <c r="BC10" s="228"/>
      <c r="BD10" s="228"/>
      <c r="BE10" s="228"/>
      <c r="BF10" s="230" t="s">
        <v>127</v>
      </c>
      <c r="BG10" s="230"/>
      <c r="BH10" s="230"/>
      <c r="BI10" s="230"/>
      <c r="BJ10" s="230"/>
      <c r="BK10" s="230"/>
      <c r="BL10" s="204"/>
    </row>
    <row r="11" spans="19:64" s="117" customFormat="1" ht="30" customHeight="1">
      <c r="S11" s="228" t="s">
        <v>117</v>
      </c>
      <c r="T11" s="228"/>
      <c r="U11" s="228"/>
      <c r="V11" s="228"/>
      <c r="W11" s="228"/>
      <c r="X11" s="228"/>
      <c r="Y11" s="228"/>
      <c r="Z11" s="228"/>
      <c r="AA11" s="228"/>
      <c r="AB11" s="253" t="s">
        <v>191</v>
      </c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05"/>
    </row>
    <row r="12" spans="19:64" ht="30" customHeight="1">
      <c r="S12" s="118"/>
      <c r="T12" s="118"/>
      <c r="U12" s="118"/>
      <c r="V12" s="118"/>
      <c r="W12" s="118"/>
      <c r="X12" s="118"/>
      <c r="Y12" s="118"/>
      <c r="Z12" s="118"/>
      <c r="AA12" s="118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X12" s="119"/>
      <c r="AY12" s="119"/>
      <c r="AZ12" s="119"/>
      <c r="BA12" s="119"/>
      <c r="BB12" s="119"/>
      <c r="BC12" s="119"/>
      <c r="BD12" s="119"/>
      <c r="BE12" s="119"/>
      <c r="BF12" s="68"/>
      <c r="BG12" s="68"/>
      <c r="BH12" s="68"/>
      <c r="BI12" s="68"/>
      <c r="BJ12" s="68"/>
      <c r="BK12" s="68"/>
      <c r="BL12" s="68"/>
    </row>
    <row r="13" spans="19:64" ht="19.5" customHeight="1"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X13" s="122"/>
      <c r="AY13" s="122"/>
      <c r="AZ13" s="122"/>
      <c r="BA13" s="122"/>
      <c r="BB13" s="122"/>
      <c r="BC13" s="122"/>
      <c r="BD13" s="122"/>
      <c r="BE13" s="122"/>
      <c r="BF13" s="123"/>
      <c r="BG13" s="123"/>
      <c r="BH13" s="123"/>
      <c r="BI13" s="123"/>
      <c r="BJ13" s="123"/>
      <c r="BK13" s="123"/>
      <c r="BL13" s="123"/>
    </row>
    <row r="14" spans="1:64" ht="30" customHeight="1">
      <c r="A14" s="254" t="s">
        <v>15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C14" s="249" t="s">
        <v>16</v>
      </c>
      <c r="BD14" s="249"/>
      <c r="BE14" s="249"/>
      <c r="BF14" s="249"/>
      <c r="BG14" s="249"/>
      <c r="BH14" s="249"/>
      <c r="BI14" s="249"/>
      <c r="BJ14" s="249"/>
      <c r="BK14" s="249"/>
      <c r="BL14" s="199"/>
    </row>
    <row r="15" spans="1:64" ht="15.75" customHeight="1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24.75" customHeight="1">
      <c r="A16" s="240" t="s">
        <v>17</v>
      </c>
      <c r="B16" s="237" t="s">
        <v>18</v>
      </c>
      <c r="C16" s="238"/>
      <c r="D16" s="238"/>
      <c r="E16" s="239"/>
      <c r="F16" s="237" t="s">
        <v>19</v>
      </c>
      <c r="G16" s="238"/>
      <c r="H16" s="238"/>
      <c r="I16" s="238"/>
      <c r="J16" s="237" t="s">
        <v>20</v>
      </c>
      <c r="K16" s="238"/>
      <c r="L16" s="238"/>
      <c r="M16" s="238"/>
      <c r="N16" s="239"/>
      <c r="O16" s="237" t="s">
        <v>21</v>
      </c>
      <c r="P16" s="238"/>
      <c r="Q16" s="238"/>
      <c r="R16" s="239"/>
      <c r="S16" s="237" t="s">
        <v>22</v>
      </c>
      <c r="T16" s="238"/>
      <c r="U16" s="238"/>
      <c r="V16" s="238"/>
      <c r="W16" s="239"/>
      <c r="X16" s="237" t="s">
        <v>23</v>
      </c>
      <c r="Y16" s="238"/>
      <c r="Z16" s="238"/>
      <c r="AA16" s="239"/>
      <c r="AB16" s="237" t="s">
        <v>24</v>
      </c>
      <c r="AC16" s="238"/>
      <c r="AD16" s="238"/>
      <c r="AE16" s="239"/>
      <c r="AF16" s="237" t="s">
        <v>25</v>
      </c>
      <c r="AG16" s="238"/>
      <c r="AH16" s="238"/>
      <c r="AI16" s="238"/>
      <c r="AJ16" s="239"/>
      <c r="AK16" s="237" t="s">
        <v>26</v>
      </c>
      <c r="AL16" s="238"/>
      <c r="AM16" s="238"/>
      <c r="AN16" s="239"/>
      <c r="AO16" s="237" t="s">
        <v>27</v>
      </c>
      <c r="AP16" s="238"/>
      <c r="AQ16" s="238"/>
      <c r="AR16" s="238"/>
      <c r="AS16" s="239"/>
      <c r="AT16" s="237" t="s">
        <v>28</v>
      </c>
      <c r="AU16" s="238"/>
      <c r="AV16" s="238"/>
      <c r="AW16" s="239"/>
      <c r="AX16" s="237" t="s">
        <v>29</v>
      </c>
      <c r="AY16" s="238"/>
      <c r="AZ16" s="238"/>
      <c r="BA16" s="239"/>
      <c r="BB16" s="188"/>
      <c r="BC16" s="240" t="s">
        <v>17</v>
      </c>
      <c r="BD16" s="242" t="s">
        <v>30</v>
      </c>
      <c r="BE16" s="232" t="s">
        <v>69</v>
      </c>
      <c r="BF16" s="232" t="s">
        <v>70</v>
      </c>
      <c r="BG16" s="232" t="s">
        <v>71</v>
      </c>
      <c r="BH16" s="232" t="s">
        <v>72</v>
      </c>
      <c r="BI16" s="232" t="s">
        <v>73</v>
      </c>
      <c r="BJ16" s="232" t="s">
        <v>32</v>
      </c>
      <c r="BK16" s="244" t="s">
        <v>0</v>
      </c>
      <c r="BL16" s="206"/>
    </row>
    <row r="17" spans="1:64" ht="24.75" customHeight="1" thickBot="1">
      <c r="A17" s="250"/>
      <c r="B17" s="187">
        <v>1</v>
      </c>
      <c r="C17" s="182">
        <v>2</v>
      </c>
      <c r="D17" s="182">
        <v>3</v>
      </c>
      <c r="E17" s="183">
        <v>4</v>
      </c>
      <c r="F17" s="187">
        <v>5</v>
      </c>
      <c r="G17" s="182">
        <v>6</v>
      </c>
      <c r="H17" s="182">
        <v>7</v>
      </c>
      <c r="I17" s="182">
        <v>8</v>
      </c>
      <c r="J17" s="187">
        <v>9</v>
      </c>
      <c r="K17" s="182">
        <v>10</v>
      </c>
      <c r="L17" s="182">
        <v>11</v>
      </c>
      <c r="M17" s="182">
        <v>12</v>
      </c>
      <c r="N17" s="183">
        <v>13</v>
      </c>
      <c r="O17" s="187">
        <v>14</v>
      </c>
      <c r="P17" s="182">
        <v>15</v>
      </c>
      <c r="Q17" s="182">
        <v>16</v>
      </c>
      <c r="R17" s="183">
        <v>17</v>
      </c>
      <c r="S17" s="187">
        <v>18</v>
      </c>
      <c r="T17" s="182">
        <v>19</v>
      </c>
      <c r="U17" s="182">
        <v>20</v>
      </c>
      <c r="V17" s="182">
        <v>21</v>
      </c>
      <c r="W17" s="183">
        <v>22</v>
      </c>
      <c r="X17" s="187">
        <v>23</v>
      </c>
      <c r="Y17" s="182">
        <v>24</v>
      </c>
      <c r="Z17" s="182">
        <v>25</v>
      </c>
      <c r="AA17" s="183">
        <v>26</v>
      </c>
      <c r="AB17" s="187">
        <v>27</v>
      </c>
      <c r="AC17" s="182">
        <v>28</v>
      </c>
      <c r="AD17" s="182">
        <v>29</v>
      </c>
      <c r="AE17" s="183">
        <v>30</v>
      </c>
      <c r="AF17" s="187">
        <v>31</v>
      </c>
      <c r="AG17" s="182">
        <v>32</v>
      </c>
      <c r="AH17" s="182">
        <v>33</v>
      </c>
      <c r="AI17" s="182">
        <v>34</v>
      </c>
      <c r="AJ17" s="183">
        <v>35</v>
      </c>
      <c r="AK17" s="187">
        <v>36</v>
      </c>
      <c r="AL17" s="182">
        <v>37</v>
      </c>
      <c r="AM17" s="182">
        <v>38</v>
      </c>
      <c r="AN17" s="183">
        <v>39</v>
      </c>
      <c r="AO17" s="187">
        <v>40</v>
      </c>
      <c r="AP17" s="182">
        <v>41</v>
      </c>
      <c r="AQ17" s="182">
        <v>42</v>
      </c>
      <c r="AR17" s="182">
        <v>43</v>
      </c>
      <c r="AS17" s="183">
        <v>44</v>
      </c>
      <c r="AT17" s="187">
        <v>45</v>
      </c>
      <c r="AU17" s="182">
        <v>46</v>
      </c>
      <c r="AV17" s="182">
        <v>47</v>
      </c>
      <c r="AW17" s="183">
        <v>48</v>
      </c>
      <c r="AX17" s="187">
        <v>49</v>
      </c>
      <c r="AY17" s="182">
        <v>50</v>
      </c>
      <c r="AZ17" s="182">
        <v>51</v>
      </c>
      <c r="BA17" s="183">
        <v>52</v>
      </c>
      <c r="BB17" s="189"/>
      <c r="BC17" s="241"/>
      <c r="BD17" s="243"/>
      <c r="BE17" s="233"/>
      <c r="BF17" s="233"/>
      <c r="BG17" s="233"/>
      <c r="BH17" s="233"/>
      <c r="BI17" s="233"/>
      <c r="BJ17" s="233"/>
      <c r="BK17" s="245"/>
      <c r="BL17" s="206"/>
    </row>
    <row r="18" spans="1:64" ht="19.5" customHeight="1" thickBot="1" thickTop="1">
      <c r="A18" s="184" t="s">
        <v>33</v>
      </c>
      <c r="B18" s="208"/>
      <c r="C18" s="208"/>
      <c r="D18" s="208"/>
      <c r="E18" s="208"/>
      <c r="F18" s="210"/>
      <c r="G18" s="210"/>
      <c r="H18" s="210"/>
      <c r="I18" s="210"/>
      <c r="J18" s="211"/>
      <c r="K18" s="209"/>
      <c r="L18" s="209"/>
      <c r="M18" s="209"/>
      <c r="N18" s="209"/>
      <c r="O18" s="209"/>
      <c r="P18" s="210"/>
      <c r="Q18" s="210"/>
      <c r="R18" s="211"/>
      <c r="S18" s="209" t="s">
        <v>35</v>
      </c>
      <c r="T18" s="212" t="s">
        <v>35</v>
      </c>
      <c r="U18" s="212" t="s">
        <v>36</v>
      </c>
      <c r="V18" s="212" t="s">
        <v>36</v>
      </c>
      <c r="W18" s="213" t="s">
        <v>36</v>
      </c>
      <c r="X18" s="210" t="s">
        <v>38</v>
      </c>
      <c r="Y18" s="210" t="s">
        <v>38</v>
      </c>
      <c r="Z18" s="210" t="s">
        <v>38</v>
      </c>
      <c r="AA18" s="210" t="s">
        <v>38</v>
      </c>
      <c r="AB18" s="210"/>
      <c r="AC18" s="210"/>
      <c r="AD18" s="210"/>
      <c r="AE18" s="210"/>
      <c r="AF18" s="211"/>
      <c r="AG18" s="209"/>
      <c r="AH18" s="210"/>
      <c r="AI18" s="210"/>
      <c r="AJ18" s="211"/>
      <c r="AK18" s="209"/>
      <c r="AL18" s="209"/>
      <c r="AM18" s="209"/>
      <c r="AN18" s="209"/>
      <c r="AO18" s="209"/>
      <c r="AP18" s="209"/>
      <c r="AQ18" s="209" t="s">
        <v>35</v>
      </c>
      <c r="AR18" s="212" t="s">
        <v>35</v>
      </c>
      <c r="AS18" s="213" t="s">
        <v>36</v>
      </c>
      <c r="AT18" s="214" t="s">
        <v>36</v>
      </c>
      <c r="AU18" s="212" t="s">
        <v>36</v>
      </c>
      <c r="AV18" s="212" t="s">
        <v>36</v>
      </c>
      <c r="AW18" s="213" t="s">
        <v>36</v>
      </c>
      <c r="AX18" s="200" t="s">
        <v>36</v>
      </c>
      <c r="AY18" s="200" t="s">
        <v>36</v>
      </c>
      <c r="AZ18" s="200" t="s">
        <v>36</v>
      </c>
      <c r="BA18" s="201" t="s">
        <v>36</v>
      </c>
      <c r="BB18" s="186"/>
      <c r="BC18" s="31" t="s">
        <v>33</v>
      </c>
      <c r="BD18" s="32">
        <v>28</v>
      </c>
      <c r="BE18" s="33">
        <f>COUNTIF(B18:BA18,"С")</f>
        <v>4</v>
      </c>
      <c r="BF18" s="33">
        <f>COUNTIF(B18:BA18,"А")</f>
        <v>0</v>
      </c>
      <c r="BG18" s="33">
        <f>COUNTIF(B18:BA18,"Н")</f>
        <v>0</v>
      </c>
      <c r="BH18" s="33">
        <f>COUNTIF(B18:BA18,"П")</f>
        <v>4</v>
      </c>
      <c r="BI18" s="33">
        <f>COUNTIF(B18:BA18,"Д")</f>
        <v>0</v>
      </c>
      <c r="BJ18" s="33">
        <v>16</v>
      </c>
      <c r="BK18" s="34">
        <f>SUM(BD18:BJ18)</f>
        <v>52</v>
      </c>
      <c r="BL18" s="207"/>
    </row>
    <row r="19" spans="1:64" ht="19.5" customHeight="1" thickBot="1" thickTop="1">
      <c r="A19" s="185" t="s">
        <v>34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00" t="s">
        <v>38</v>
      </c>
      <c r="L19" s="200" t="s">
        <v>38</v>
      </c>
      <c r="M19" s="200" t="s">
        <v>38</v>
      </c>
      <c r="N19" s="200" t="s">
        <v>38</v>
      </c>
      <c r="O19" s="209"/>
      <c r="P19" s="210"/>
      <c r="Q19" s="202" t="s">
        <v>35</v>
      </c>
      <c r="R19" s="202" t="s">
        <v>35</v>
      </c>
      <c r="S19" s="202"/>
      <c r="T19" s="202"/>
      <c r="U19" s="202" t="s">
        <v>39</v>
      </c>
      <c r="V19" s="202" t="s">
        <v>39</v>
      </c>
      <c r="W19" s="202" t="s">
        <v>36</v>
      </c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3"/>
      <c r="BB19" s="186"/>
      <c r="BC19" s="164" t="s">
        <v>34</v>
      </c>
      <c r="BD19" s="165">
        <v>10</v>
      </c>
      <c r="BE19" s="166">
        <v>1</v>
      </c>
      <c r="BF19" s="166">
        <f>COUNTIF(B19:BA19,"А")</f>
        <v>2</v>
      </c>
      <c r="BG19" s="166">
        <f>COUNTIF(B19:BA19,"Н")</f>
        <v>0</v>
      </c>
      <c r="BH19" s="166">
        <v>4</v>
      </c>
      <c r="BI19" s="166">
        <f>COUNTIF(B19:BA19,"Д")</f>
        <v>0</v>
      </c>
      <c r="BJ19" s="166"/>
      <c r="BK19" s="167">
        <f>SUM(BD19:BJ19)</f>
        <v>17</v>
      </c>
      <c r="BL19" s="207"/>
    </row>
    <row r="20" spans="55:64" ht="16.5" thickBot="1">
      <c r="BC20" s="168" t="s">
        <v>74</v>
      </c>
      <c r="BD20" s="169">
        <f aca="true" t="shared" si="0" ref="BD20:BK20">SUM(BD18:BD19)</f>
        <v>38</v>
      </c>
      <c r="BE20" s="169">
        <f t="shared" si="0"/>
        <v>5</v>
      </c>
      <c r="BF20" s="169">
        <f t="shared" si="0"/>
        <v>2</v>
      </c>
      <c r="BG20" s="169">
        <f t="shared" si="0"/>
        <v>0</v>
      </c>
      <c r="BH20" s="169">
        <f t="shared" si="0"/>
        <v>8</v>
      </c>
      <c r="BI20" s="169">
        <f t="shared" si="0"/>
        <v>0</v>
      </c>
      <c r="BJ20" s="169">
        <f t="shared" si="0"/>
        <v>16</v>
      </c>
      <c r="BK20" s="170">
        <f t="shared" si="0"/>
        <v>69</v>
      </c>
      <c r="BL20" s="207"/>
    </row>
    <row r="21" spans="1:5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</row>
    <row r="22" spans="1:64" s="125" customFormat="1" ht="18.75" customHeight="1">
      <c r="A22" s="36" t="s">
        <v>41</v>
      </c>
      <c r="B22" s="37"/>
      <c r="C22" s="37"/>
      <c r="D22" s="37"/>
      <c r="E22" s="38"/>
      <c r="F22" s="234" t="s">
        <v>42</v>
      </c>
      <c r="G22" s="234"/>
      <c r="H22" s="234"/>
      <c r="I22" s="234"/>
      <c r="J22" s="37"/>
      <c r="K22" s="40" t="s">
        <v>35</v>
      </c>
      <c r="L22" s="234" t="s">
        <v>65</v>
      </c>
      <c r="M22" s="234"/>
      <c r="N22" s="234"/>
      <c r="O22" s="234"/>
      <c r="P22" s="234"/>
      <c r="Q22" s="37"/>
      <c r="R22" s="35" t="s">
        <v>37</v>
      </c>
      <c r="S22" s="234" t="s">
        <v>43</v>
      </c>
      <c r="T22" s="234"/>
      <c r="U22" s="234"/>
      <c r="V22" s="234"/>
      <c r="W22" s="234"/>
      <c r="X22" s="37"/>
      <c r="Y22" s="35" t="s">
        <v>38</v>
      </c>
      <c r="Z22" s="234" t="s">
        <v>44</v>
      </c>
      <c r="AA22" s="234"/>
      <c r="AB22" s="234"/>
      <c r="AC22" s="234"/>
      <c r="AD22" s="234"/>
      <c r="AE22" s="37"/>
      <c r="AF22" s="35" t="s">
        <v>39</v>
      </c>
      <c r="AG22" s="227" t="s">
        <v>31</v>
      </c>
      <c r="AH22" s="227"/>
      <c r="AI22" s="227"/>
      <c r="AJ22" s="227"/>
      <c r="AK22" s="227"/>
      <c r="AL22" s="227"/>
      <c r="AM22" s="39"/>
      <c r="AN22" s="35" t="s">
        <v>64</v>
      </c>
      <c r="AO22" s="227" t="s">
        <v>84</v>
      </c>
      <c r="AP22" s="227"/>
      <c r="AQ22" s="227"/>
      <c r="AR22" s="227"/>
      <c r="AS22" s="227"/>
      <c r="AT22" s="227"/>
      <c r="AU22" s="30"/>
      <c r="AV22" s="35" t="s">
        <v>36</v>
      </c>
      <c r="AW22" s="227" t="s">
        <v>32</v>
      </c>
      <c r="AX22" s="227"/>
      <c r="AY22" s="227"/>
      <c r="AZ22" s="227"/>
      <c r="BA22" s="227"/>
      <c r="BB22" s="119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</row>
    <row r="23" spans="1:64" s="127" customFormat="1" ht="20.25">
      <c r="A23" s="41"/>
      <c r="B23" s="41"/>
      <c r="C23" s="41"/>
      <c r="D23" s="41"/>
      <c r="E23" s="41"/>
      <c r="F23" s="234"/>
      <c r="G23" s="234"/>
      <c r="H23" s="234"/>
      <c r="I23" s="234"/>
      <c r="J23" s="41"/>
      <c r="K23" s="41"/>
      <c r="L23" s="234"/>
      <c r="M23" s="234"/>
      <c r="N23" s="234"/>
      <c r="O23" s="234"/>
      <c r="P23" s="234"/>
      <c r="Q23" s="41"/>
      <c r="R23" s="41"/>
      <c r="S23" s="234"/>
      <c r="T23" s="234"/>
      <c r="U23" s="234"/>
      <c r="V23" s="234"/>
      <c r="W23" s="234"/>
      <c r="X23" s="41"/>
      <c r="Y23" s="41"/>
      <c r="Z23" s="234"/>
      <c r="AA23" s="234"/>
      <c r="AB23" s="234"/>
      <c r="AC23" s="234"/>
      <c r="AD23" s="234"/>
      <c r="AE23" s="41"/>
      <c r="AF23" s="41"/>
      <c r="AG23" s="227"/>
      <c r="AH23" s="227"/>
      <c r="AI23" s="227"/>
      <c r="AJ23" s="227"/>
      <c r="AK23" s="227"/>
      <c r="AL23" s="227"/>
      <c r="AM23" s="39"/>
      <c r="AN23" s="41"/>
      <c r="AO23" s="227"/>
      <c r="AP23" s="227"/>
      <c r="AQ23" s="227"/>
      <c r="AR23" s="227"/>
      <c r="AS23" s="227"/>
      <c r="AT23" s="227"/>
      <c r="AU23" s="41"/>
      <c r="AV23" s="41"/>
      <c r="AW23" s="227"/>
      <c r="AX23" s="227"/>
      <c r="AY23" s="227"/>
      <c r="AZ23" s="227"/>
      <c r="BA23" s="227"/>
      <c r="BB23" s="119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</row>
  </sheetData>
  <sheetProtection deleteRows="0"/>
  <mergeCells count="53">
    <mergeCell ref="F16:I16"/>
    <mergeCell ref="J16:N16"/>
    <mergeCell ref="O16:R16"/>
    <mergeCell ref="AB7:AU7"/>
    <mergeCell ref="AK16:AN16"/>
    <mergeCell ref="AB16:AE16"/>
    <mergeCell ref="AF16:AJ16"/>
    <mergeCell ref="AO16:AS16"/>
    <mergeCell ref="A14:BA14"/>
    <mergeCell ref="S11:AA11"/>
    <mergeCell ref="AB9:AU9"/>
    <mergeCell ref="AB8:AU8"/>
    <mergeCell ref="AB10:AU10"/>
    <mergeCell ref="AB11:BK11"/>
    <mergeCell ref="S10:AA10"/>
    <mergeCell ref="AX8:BE8"/>
    <mergeCell ref="AX9:BE9"/>
    <mergeCell ref="S16:W16"/>
    <mergeCell ref="X16:AA16"/>
    <mergeCell ref="A4:BK4"/>
    <mergeCell ref="A5:BK5"/>
    <mergeCell ref="BG16:BG17"/>
    <mergeCell ref="AT16:AW16"/>
    <mergeCell ref="BC14:BK14"/>
    <mergeCell ref="B16:E16"/>
    <mergeCell ref="A16:A17"/>
    <mergeCell ref="S9:AA9"/>
    <mergeCell ref="A2:BK2"/>
    <mergeCell ref="A3:BK3"/>
    <mergeCell ref="AX16:BA16"/>
    <mergeCell ref="S7:AA7"/>
    <mergeCell ref="S8:AA8"/>
    <mergeCell ref="BC16:BC17"/>
    <mergeCell ref="BD16:BD17"/>
    <mergeCell ref="BE16:BE17"/>
    <mergeCell ref="BK16:BK17"/>
    <mergeCell ref="BF16:BF17"/>
    <mergeCell ref="F22:I23"/>
    <mergeCell ref="L22:P23"/>
    <mergeCell ref="S22:W23"/>
    <mergeCell ref="Z22:AD23"/>
    <mergeCell ref="AG22:AL23"/>
    <mergeCell ref="AO22:AT23"/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AX7:BE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4"/>
  <sheetViews>
    <sheetView view="pageBreakPreview" zoomScale="60" zoomScaleNormal="85" zoomScalePageLayoutView="0" workbookViewId="0" topLeftCell="A16">
      <selection activeCell="B23" sqref="B23"/>
    </sheetView>
  </sheetViews>
  <sheetFormatPr defaultColWidth="9.00390625" defaultRowHeight="12.75"/>
  <cols>
    <col min="1" max="1" width="12.75390625" style="128" customWidth="1"/>
    <col min="2" max="2" width="80.75390625" style="128" customWidth="1"/>
    <col min="3" max="8" width="2.25390625" style="128" customWidth="1"/>
    <col min="9" max="9" width="4.75390625" style="128" customWidth="1"/>
    <col min="10" max="10" width="7.875" style="148" customWidth="1"/>
    <col min="11" max="11" width="6.75390625" style="128" customWidth="1"/>
    <col min="12" max="15" width="6.75390625" style="148" customWidth="1"/>
    <col min="16" max="16" width="8.125" style="148" customWidth="1"/>
    <col min="17" max="19" width="7.75390625" style="144" customWidth="1"/>
    <col min="20" max="16384" width="9.125" style="128" customWidth="1"/>
  </cols>
  <sheetData>
    <row r="1" spans="1:19" ht="30" customHeight="1" thickBot="1">
      <c r="A1" s="345" t="s">
        <v>116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30" customHeight="1">
      <c r="A2" s="322" t="s">
        <v>97</v>
      </c>
      <c r="B2" s="347" t="s">
        <v>98</v>
      </c>
      <c r="C2" s="338" t="s">
        <v>99</v>
      </c>
      <c r="D2" s="352"/>
      <c r="E2" s="352"/>
      <c r="F2" s="352"/>
      <c r="G2" s="352"/>
      <c r="H2" s="352"/>
      <c r="I2" s="353"/>
      <c r="J2" s="310" t="s">
        <v>5</v>
      </c>
      <c r="K2" s="311"/>
      <c r="L2" s="311"/>
      <c r="M2" s="311"/>
      <c r="N2" s="311"/>
      <c r="O2" s="311"/>
      <c r="P2" s="312"/>
      <c r="Q2" s="338" t="s">
        <v>129</v>
      </c>
      <c r="R2" s="311"/>
      <c r="S2" s="311"/>
    </row>
    <row r="3" spans="1:19" ht="15.75" customHeight="1">
      <c r="A3" s="323"/>
      <c r="B3" s="348"/>
      <c r="C3" s="354"/>
      <c r="D3" s="355"/>
      <c r="E3" s="355"/>
      <c r="F3" s="355"/>
      <c r="G3" s="355"/>
      <c r="H3" s="355"/>
      <c r="I3" s="356"/>
      <c r="J3" s="317" t="s">
        <v>10</v>
      </c>
      <c r="K3" s="330" t="s">
        <v>11</v>
      </c>
      <c r="L3" s="334" t="s">
        <v>66</v>
      </c>
      <c r="M3" s="327" t="s">
        <v>6</v>
      </c>
      <c r="N3" s="328"/>
      <c r="O3" s="329"/>
      <c r="P3" s="319" t="s">
        <v>68</v>
      </c>
      <c r="Q3" s="325" t="s">
        <v>7</v>
      </c>
      <c r="R3" s="326"/>
      <c r="S3" s="96" t="s">
        <v>8</v>
      </c>
    </row>
    <row r="4" spans="1:19" ht="15.75" customHeight="1">
      <c r="A4" s="323"/>
      <c r="B4" s="348"/>
      <c r="C4" s="306" t="s">
        <v>1</v>
      </c>
      <c r="D4" s="307"/>
      <c r="E4" s="307"/>
      <c r="F4" s="307" t="s">
        <v>2</v>
      </c>
      <c r="G4" s="307"/>
      <c r="H4" s="307"/>
      <c r="I4" s="350" t="s">
        <v>3</v>
      </c>
      <c r="J4" s="317"/>
      <c r="K4" s="330"/>
      <c r="L4" s="335"/>
      <c r="M4" s="332" t="s">
        <v>4</v>
      </c>
      <c r="N4" s="357" t="s">
        <v>9</v>
      </c>
      <c r="O4" s="332" t="s">
        <v>67</v>
      </c>
      <c r="P4" s="320"/>
      <c r="Q4" s="95">
        <v>1</v>
      </c>
      <c r="R4" s="96">
        <v>2</v>
      </c>
      <c r="S4" s="96">
        <v>3</v>
      </c>
    </row>
    <row r="5" spans="1:19" ht="30" customHeight="1">
      <c r="A5" s="323"/>
      <c r="B5" s="348"/>
      <c r="C5" s="306"/>
      <c r="D5" s="307"/>
      <c r="E5" s="307"/>
      <c r="F5" s="307"/>
      <c r="G5" s="307"/>
      <c r="H5" s="307"/>
      <c r="I5" s="350"/>
      <c r="J5" s="317"/>
      <c r="K5" s="330"/>
      <c r="L5" s="335"/>
      <c r="M5" s="332"/>
      <c r="N5" s="357"/>
      <c r="O5" s="332"/>
      <c r="P5" s="320"/>
      <c r="Q5" s="339" t="s">
        <v>130</v>
      </c>
      <c r="R5" s="340"/>
      <c r="S5" s="340"/>
    </row>
    <row r="6" spans="1:19" ht="14.25" customHeight="1">
      <c r="A6" s="323"/>
      <c r="B6" s="348"/>
      <c r="C6" s="306"/>
      <c r="D6" s="307"/>
      <c r="E6" s="307"/>
      <c r="F6" s="307"/>
      <c r="G6" s="307"/>
      <c r="H6" s="307"/>
      <c r="I6" s="350"/>
      <c r="J6" s="317"/>
      <c r="K6" s="330"/>
      <c r="L6" s="335"/>
      <c r="M6" s="332"/>
      <c r="N6" s="357"/>
      <c r="O6" s="332"/>
      <c r="P6" s="320"/>
      <c r="Q6" s="149">
        <v>15</v>
      </c>
      <c r="R6" s="150">
        <v>14</v>
      </c>
      <c r="S6" s="150">
        <v>11</v>
      </c>
    </row>
    <row r="7" spans="1:19" ht="52.5" customHeight="1" thickBot="1">
      <c r="A7" s="324"/>
      <c r="B7" s="349"/>
      <c r="C7" s="308"/>
      <c r="D7" s="309"/>
      <c r="E7" s="309"/>
      <c r="F7" s="309"/>
      <c r="G7" s="309"/>
      <c r="H7" s="309"/>
      <c r="I7" s="351"/>
      <c r="J7" s="318"/>
      <c r="K7" s="331"/>
      <c r="L7" s="336"/>
      <c r="M7" s="333"/>
      <c r="N7" s="358"/>
      <c r="O7" s="333"/>
      <c r="P7" s="321"/>
      <c r="Q7" s="343" t="s">
        <v>12</v>
      </c>
      <c r="R7" s="344"/>
      <c r="S7" s="344"/>
    </row>
    <row r="8" spans="1:19" ht="19.5" customHeight="1" thickBot="1">
      <c r="A8" s="97">
        <v>1</v>
      </c>
      <c r="B8" s="98">
        <v>2</v>
      </c>
      <c r="C8" s="337">
        <v>3</v>
      </c>
      <c r="D8" s="304"/>
      <c r="E8" s="305"/>
      <c r="F8" s="303">
        <v>4</v>
      </c>
      <c r="G8" s="304"/>
      <c r="H8" s="305"/>
      <c r="I8" s="100">
        <v>5</v>
      </c>
      <c r="J8" s="101">
        <v>6</v>
      </c>
      <c r="K8" s="102">
        <v>7</v>
      </c>
      <c r="L8" s="103">
        <v>8</v>
      </c>
      <c r="M8" s="103">
        <v>9</v>
      </c>
      <c r="N8" s="103">
        <v>10</v>
      </c>
      <c r="O8" s="103">
        <v>11</v>
      </c>
      <c r="P8" s="104">
        <v>12</v>
      </c>
      <c r="Q8" s="99">
        <v>13</v>
      </c>
      <c r="R8" s="102">
        <v>14</v>
      </c>
      <c r="S8" s="102">
        <v>15</v>
      </c>
    </row>
    <row r="9" spans="1:19" ht="34.5" customHeight="1" thickBot="1">
      <c r="A9" s="298" t="s">
        <v>145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s="129" customFormat="1" ht="34.5" customHeight="1" thickBot="1">
      <c r="A10" s="270" t="s">
        <v>110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</row>
    <row r="11" spans="1:21" s="131" customFormat="1" ht="24.75" customHeight="1">
      <c r="A11" s="93" t="s">
        <v>119</v>
      </c>
      <c r="B11" s="77" t="s">
        <v>131</v>
      </c>
      <c r="C11" s="78"/>
      <c r="D11" s="78"/>
      <c r="E11" s="79"/>
      <c r="F11" s="80"/>
      <c r="G11" s="78">
        <v>2</v>
      </c>
      <c r="H11" s="79"/>
      <c r="I11" s="81"/>
      <c r="J11" s="85">
        <f>K11*30</f>
        <v>90</v>
      </c>
      <c r="K11" s="86">
        <f>SUM(Q11:S11)</f>
        <v>3</v>
      </c>
      <c r="L11" s="86">
        <v>30</v>
      </c>
      <c r="M11" s="87">
        <v>10</v>
      </c>
      <c r="N11" s="87">
        <v>20</v>
      </c>
      <c r="O11" s="87"/>
      <c r="P11" s="88">
        <f>J11-L11</f>
        <v>60</v>
      </c>
      <c r="Q11" s="106"/>
      <c r="R11" s="90">
        <v>3</v>
      </c>
      <c r="S11" s="90"/>
      <c r="T11" s="130"/>
      <c r="U11" s="130"/>
    </row>
    <row r="12" spans="1:19" s="130" customFormat="1" ht="36" customHeight="1">
      <c r="A12" s="93" t="s">
        <v>120</v>
      </c>
      <c r="B12" s="77" t="s">
        <v>160</v>
      </c>
      <c r="C12" s="78"/>
      <c r="D12" s="78">
        <v>1</v>
      </c>
      <c r="E12" s="79"/>
      <c r="F12" s="80"/>
      <c r="G12" s="78"/>
      <c r="H12" s="79"/>
      <c r="I12" s="81"/>
      <c r="J12" s="85">
        <f>K12*30</f>
        <v>90</v>
      </c>
      <c r="K12" s="86">
        <f>SUM(Q12:S12)</f>
        <v>3</v>
      </c>
      <c r="L12" s="86">
        <v>30</v>
      </c>
      <c r="M12" s="87">
        <v>10</v>
      </c>
      <c r="N12" s="87">
        <v>20</v>
      </c>
      <c r="O12" s="87"/>
      <c r="P12" s="88">
        <f>J12-L12</f>
        <v>60</v>
      </c>
      <c r="Q12" s="106">
        <v>3</v>
      </c>
      <c r="R12" s="90"/>
      <c r="S12" s="90"/>
    </row>
    <row r="13" spans="1:19" s="130" customFormat="1" ht="24.75" customHeight="1">
      <c r="A13" s="93" t="s">
        <v>121</v>
      </c>
      <c r="B13" s="82" t="s">
        <v>157</v>
      </c>
      <c r="C13" s="78"/>
      <c r="D13" s="78">
        <v>2</v>
      </c>
      <c r="E13" s="79"/>
      <c r="F13" s="80"/>
      <c r="G13" s="78">
        <v>1</v>
      </c>
      <c r="H13" s="79"/>
      <c r="I13" s="81"/>
      <c r="J13" s="85">
        <f>K13*30</f>
        <v>180</v>
      </c>
      <c r="K13" s="86">
        <f>SUM(Q13:S13)</f>
        <v>6</v>
      </c>
      <c r="L13" s="86">
        <v>60</v>
      </c>
      <c r="M13" s="87"/>
      <c r="N13" s="87">
        <v>60</v>
      </c>
      <c r="O13" s="87"/>
      <c r="P13" s="88">
        <f>J13-L13</f>
        <v>120</v>
      </c>
      <c r="Q13" s="106">
        <v>3</v>
      </c>
      <c r="R13" s="90">
        <v>3</v>
      </c>
      <c r="S13" s="90"/>
    </row>
    <row r="14" spans="1:19" s="130" customFormat="1" ht="24.75" customHeight="1">
      <c r="A14" s="93" t="s">
        <v>122</v>
      </c>
      <c r="B14" s="82" t="s">
        <v>158</v>
      </c>
      <c r="C14" s="78"/>
      <c r="D14" s="78"/>
      <c r="E14" s="79"/>
      <c r="F14" s="80"/>
      <c r="G14" s="78">
        <v>1</v>
      </c>
      <c r="H14" s="79"/>
      <c r="I14" s="81"/>
      <c r="J14" s="85">
        <v>90</v>
      </c>
      <c r="K14" s="86">
        <v>3</v>
      </c>
      <c r="L14" s="86">
        <v>30</v>
      </c>
      <c r="M14" s="87">
        <v>10</v>
      </c>
      <c r="N14" s="87">
        <v>20</v>
      </c>
      <c r="O14" s="87"/>
      <c r="P14" s="88">
        <f>J14-L14</f>
        <v>60</v>
      </c>
      <c r="Q14" s="106">
        <v>3</v>
      </c>
      <c r="R14" s="90"/>
      <c r="S14" s="90"/>
    </row>
    <row r="15" spans="1:21" s="133" customFormat="1" ht="34.5" customHeight="1" thickBot="1">
      <c r="A15" s="258" t="s">
        <v>100</v>
      </c>
      <c r="B15" s="259"/>
      <c r="C15" s="296">
        <v>2</v>
      </c>
      <c r="D15" s="296"/>
      <c r="E15" s="297"/>
      <c r="F15" s="300">
        <v>3</v>
      </c>
      <c r="G15" s="296"/>
      <c r="H15" s="297"/>
      <c r="I15" s="1"/>
      <c r="J15" s="2">
        <f aca="true" t="shared" si="0" ref="J15:R15">SUM(J11:J14)</f>
        <v>450</v>
      </c>
      <c r="K15" s="3">
        <f t="shared" si="0"/>
        <v>15</v>
      </c>
      <c r="L15" s="3">
        <f t="shared" si="0"/>
        <v>150</v>
      </c>
      <c r="M15" s="3">
        <f t="shared" si="0"/>
        <v>30</v>
      </c>
      <c r="N15" s="3">
        <f t="shared" si="0"/>
        <v>120</v>
      </c>
      <c r="O15" s="3">
        <f t="shared" si="0"/>
        <v>0</v>
      </c>
      <c r="P15" s="4">
        <f t="shared" si="0"/>
        <v>300</v>
      </c>
      <c r="Q15" s="2">
        <f t="shared" si="0"/>
        <v>9</v>
      </c>
      <c r="R15" s="3">
        <f t="shared" si="0"/>
        <v>6</v>
      </c>
      <c r="S15" s="3">
        <f>SUM(S11:S14)</f>
        <v>0</v>
      </c>
      <c r="T15" s="132"/>
      <c r="U15" s="132"/>
    </row>
    <row r="16" spans="1:19" s="134" customFormat="1" ht="19.5" customHeight="1" thickBo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</row>
    <row r="17" spans="1:19" s="134" customFormat="1" ht="34.5" customHeight="1">
      <c r="A17" s="341" t="s">
        <v>111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</row>
    <row r="18" spans="1:19" s="134" customFormat="1" ht="24.75" customHeight="1">
      <c r="A18" s="93" t="s">
        <v>123</v>
      </c>
      <c r="B18" s="21" t="s">
        <v>134</v>
      </c>
      <c r="C18" s="22"/>
      <c r="D18" s="22"/>
      <c r="E18" s="23"/>
      <c r="F18" s="20"/>
      <c r="G18" s="22">
        <v>1</v>
      </c>
      <c r="H18" s="23"/>
      <c r="I18" s="20"/>
      <c r="J18" s="85">
        <f aca="true" t="shared" si="1" ref="J18:J23">K18*30</f>
        <v>150</v>
      </c>
      <c r="K18" s="86">
        <f aca="true" t="shared" si="2" ref="K18:K23">SUM(Q18:S18)</f>
        <v>5</v>
      </c>
      <c r="L18" s="86">
        <f aca="true" t="shared" si="3" ref="L18:L23">K18*10</f>
        <v>50</v>
      </c>
      <c r="M18" s="89">
        <v>20</v>
      </c>
      <c r="N18" s="89">
        <v>30</v>
      </c>
      <c r="O18" s="89"/>
      <c r="P18" s="88">
        <f aca="true" t="shared" si="4" ref="P18:P23">J18-L18</f>
        <v>100</v>
      </c>
      <c r="Q18" s="107">
        <v>5</v>
      </c>
      <c r="R18" s="108"/>
      <c r="S18" s="108"/>
    </row>
    <row r="19" spans="1:19" s="134" customFormat="1" ht="24.75" customHeight="1">
      <c r="A19" s="93" t="s">
        <v>124</v>
      </c>
      <c r="B19" s="19" t="s">
        <v>135</v>
      </c>
      <c r="C19" s="22"/>
      <c r="D19" s="22"/>
      <c r="E19" s="23"/>
      <c r="F19" s="20"/>
      <c r="G19" s="22">
        <v>1</v>
      </c>
      <c r="H19" s="23"/>
      <c r="I19" s="20"/>
      <c r="J19" s="85">
        <f t="shared" si="1"/>
        <v>120</v>
      </c>
      <c r="K19" s="86">
        <f t="shared" si="2"/>
        <v>4</v>
      </c>
      <c r="L19" s="86">
        <v>40</v>
      </c>
      <c r="M19" s="89">
        <v>20</v>
      </c>
      <c r="N19" s="89">
        <v>20</v>
      </c>
      <c r="O19" s="89"/>
      <c r="P19" s="88">
        <f t="shared" si="4"/>
        <v>80</v>
      </c>
      <c r="Q19" s="107">
        <v>4</v>
      </c>
      <c r="R19" s="108"/>
      <c r="S19" s="108"/>
    </row>
    <row r="20" spans="1:19" s="134" customFormat="1" ht="24.75" customHeight="1">
      <c r="A20" s="93" t="s">
        <v>125</v>
      </c>
      <c r="B20" s="19" t="s">
        <v>163</v>
      </c>
      <c r="C20" s="22"/>
      <c r="D20" s="22"/>
      <c r="E20" s="23"/>
      <c r="F20" s="20"/>
      <c r="G20" s="22">
        <v>1</v>
      </c>
      <c r="H20" s="23"/>
      <c r="I20" s="20"/>
      <c r="J20" s="85">
        <f t="shared" si="1"/>
        <v>120</v>
      </c>
      <c r="K20" s="86">
        <f t="shared" si="2"/>
        <v>4</v>
      </c>
      <c r="L20" s="86">
        <v>20</v>
      </c>
      <c r="M20" s="89">
        <v>10</v>
      </c>
      <c r="N20" s="89">
        <v>10</v>
      </c>
      <c r="O20" s="89"/>
      <c r="P20" s="88">
        <f t="shared" si="4"/>
        <v>100</v>
      </c>
      <c r="Q20" s="107">
        <v>4</v>
      </c>
      <c r="R20" s="108"/>
      <c r="S20" s="108"/>
    </row>
    <row r="21" spans="1:19" s="134" customFormat="1" ht="24.75" customHeight="1">
      <c r="A21" s="93" t="s">
        <v>139</v>
      </c>
      <c r="B21" s="21" t="s">
        <v>144</v>
      </c>
      <c r="C21" s="22"/>
      <c r="D21" s="22">
        <v>3</v>
      </c>
      <c r="E21" s="23"/>
      <c r="F21" s="20"/>
      <c r="G21" s="22"/>
      <c r="H21" s="23"/>
      <c r="I21" s="20"/>
      <c r="J21" s="85">
        <f t="shared" si="1"/>
        <v>150</v>
      </c>
      <c r="K21" s="86">
        <f t="shared" si="2"/>
        <v>5</v>
      </c>
      <c r="L21" s="86">
        <f t="shared" si="3"/>
        <v>50</v>
      </c>
      <c r="M21" s="89">
        <v>20</v>
      </c>
      <c r="N21" s="89">
        <v>40</v>
      </c>
      <c r="O21" s="89"/>
      <c r="P21" s="88">
        <f t="shared" si="4"/>
        <v>100</v>
      </c>
      <c r="Q21" s="107"/>
      <c r="R21" s="108"/>
      <c r="S21" s="108">
        <v>5</v>
      </c>
    </row>
    <row r="22" spans="1:19" s="134" customFormat="1" ht="24.75" customHeight="1">
      <c r="A22" s="93" t="s">
        <v>140</v>
      </c>
      <c r="B22" s="21" t="s">
        <v>189</v>
      </c>
      <c r="C22" s="22"/>
      <c r="D22" s="22"/>
      <c r="E22" s="23"/>
      <c r="F22" s="20"/>
      <c r="G22" s="22">
        <v>3</v>
      </c>
      <c r="H22" s="23"/>
      <c r="I22" s="20"/>
      <c r="J22" s="85">
        <f t="shared" si="1"/>
        <v>150</v>
      </c>
      <c r="K22" s="86">
        <f t="shared" si="2"/>
        <v>5</v>
      </c>
      <c r="L22" s="86">
        <f t="shared" si="3"/>
        <v>50</v>
      </c>
      <c r="M22" s="89">
        <v>24</v>
      </c>
      <c r="N22" s="89">
        <v>26</v>
      </c>
      <c r="O22" s="89"/>
      <c r="P22" s="88">
        <f t="shared" si="4"/>
        <v>100</v>
      </c>
      <c r="Q22" s="107"/>
      <c r="R22" s="108"/>
      <c r="S22" s="108">
        <v>5</v>
      </c>
    </row>
    <row r="23" spans="1:19" s="134" customFormat="1" ht="24.75" customHeight="1">
      <c r="A23" s="93" t="s">
        <v>141</v>
      </c>
      <c r="B23" s="21" t="s">
        <v>137</v>
      </c>
      <c r="C23" s="22"/>
      <c r="D23" s="22"/>
      <c r="E23" s="23"/>
      <c r="F23" s="20"/>
      <c r="G23" s="22">
        <v>1</v>
      </c>
      <c r="H23" s="23"/>
      <c r="I23" s="20"/>
      <c r="J23" s="85">
        <f t="shared" si="1"/>
        <v>150</v>
      </c>
      <c r="K23" s="86">
        <f t="shared" si="2"/>
        <v>5</v>
      </c>
      <c r="L23" s="86">
        <f t="shared" si="3"/>
        <v>50</v>
      </c>
      <c r="M23" s="89">
        <v>20</v>
      </c>
      <c r="N23" s="89">
        <v>20</v>
      </c>
      <c r="O23" s="89"/>
      <c r="P23" s="88">
        <f t="shared" si="4"/>
        <v>100</v>
      </c>
      <c r="Q23" s="107">
        <v>5</v>
      </c>
      <c r="R23" s="108"/>
      <c r="S23" s="108"/>
    </row>
    <row r="24" spans="1:21" s="133" customFormat="1" ht="34.5" customHeight="1" thickBot="1">
      <c r="A24" s="258" t="s">
        <v>101</v>
      </c>
      <c r="B24" s="259"/>
      <c r="C24" s="296">
        <v>1</v>
      </c>
      <c r="D24" s="296"/>
      <c r="E24" s="297"/>
      <c r="F24" s="300">
        <v>5</v>
      </c>
      <c r="G24" s="296"/>
      <c r="H24" s="297"/>
      <c r="I24" s="1"/>
      <c r="J24" s="2">
        <f aca="true" t="shared" si="5" ref="J24:S24">SUM(J18:J23)</f>
        <v>840</v>
      </c>
      <c r="K24" s="3">
        <f t="shared" si="5"/>
        <v>28</v>
      </c>
      <c r="L24" s="3">
        <f t="shared" si="5"/>
        <v>260</v>
      </c>
      <c r="M24" s="3">
        <f>SUM(M19:M23)</f>
        <v>94</v>
      </c>
      <c r="N24" s="3">
        <f t="shared" si="5"/>
        <v>146</v>
      </c>
      <c r="O24" s="3">
        <f t="shared" si="5"/>
        <v>0</v>
      </c>
      <c r="P24" s="4">
        <f t="shared" si="5"/>
        <v>580</v>
      </c>
      <c r="Q24" s="2">
        <f t="shared" si="5"/>
        <v>18</v>
      </c>
      <c r="R24" s="3">
        <f t="shared" si="5"/>
        <v>0</v>
      </c>
      <c r="S24" s="3">
        <f t="shared" si="5"/>
        <v>10</v>
      </c>
      <c r="T24" s="132"/>
      <c r="U24" s="132"/>
    </row>
    <row r="25" spans="1:19" s="134" customFormat="1" ht="19.5" customHeight="1" thickBot="1">
      <c r="A25" s="301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</row>
    <row r="26" spans="1:19" s="134" customFormat="1" ht="34.5" customHeight="1">
      <c r="A26" s="313" t="s">
        <v>104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</row>
    <row r="27" spans="1:19" s="134" customFormat="1" ht="24.75" customHeight="1">
      <c r="A27" s="93"/>
      <c r="B27" s="19"/>
      <c r="C27" s="83"/>
      <c r="D27" s="83"/>
      <c r="E27" s="84"/>
      <c r="F27" s="81"/>
      <c r="G27" s="83"/>
      <c r="H27" s="84"/>
      <c r="I27" s="20"/>
      <c r="J27" s="91"/>
      <c r="K27" s="86"/>
      <c r="L27" s="86"/>
      <c r="M27" s="89"/>
      <c r="N27" s="89"/>
      <c r="O27" s="89"/>
      <c r="P27" s="88"/>
      <c r="Q27" s="107"/>
      <c r="R27" s="108"/>
      <c r="S27" s="108"/>
    </row>
    <row r="28" spans="1:21" s="136" customFormat="1" ht="34.5" customHeight="1" thickBot="1">
      <c r="A28" s="258" t="s">
        <v>102</v>
      </c>
      <c r="B28" s="259"/>
      <c r="C28" s="256"/>
      <c r="D28" s="256"/>
      <c r="E28" s="257"/>
      <c r="F28" s="255"/>
      <c r="G28" s="256"/>
      <c r="H28" s="257"/>
      <c r="I28" s="5"/>
      <c r="J28" s="2">
        <f aca="true" t="shared" si="6" ref="J28:S28">SUM(J27:J27)</f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3">
        <f t="shared" si="6"/>
        <v>0</v>
      </c>
      <c r="O28" s="3">
        <f t="shared" si="6"/>
        <v>0</v>
      </c>
      <c r="P28" s="6">
        <f t="shared" si="6"/>
        <v>0</v>
      </c>
      <c r="Q28" s="2">
        <f t="shared" si="6"/>
        <v>0</v>
      </c>
      <c r="R28" s="3">
        <f t="shared" si="6"/>
        <v>0</v>
      </c>
      <c r="S28" s="3">
        <f t="shared" si="6"/>
        <v>0</v>
      </c>
      <c r="T28" s="135"/>
      <c r="U28" s="135"/>
    </row>
    <row r="29" spans="1:19" s="134" customFormat="1" ht="19.5" customHeight="1" thickBot="1">
      <c r="A29" s="294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</row>
    <row r="30" spans="1:19" s="134" customFormat="1" ht="34.5" customHeight="1" thickBot="1">
      <c r="A30" s="270" t="s">
        <v>103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</row>
    <row r="31" spans="1:19" s="144" customFormat="1" ht="24.75" customHeight="1" thickBot="1">
      <c r="A31" s="94" t="s">
        <v>142</v>
      </c>
      <c r="B31" s="137" t="s">
        <v>136</v>
      </c>
      <c r="C31" s="157"/>
      <c r="D31" s="158"/>
      <c r="E31" s="159"/>
      <c r="F31" s="140"/>
      <c r="G31" s="138">
        <v>2</v>
      </c>
      <c r="H31" s="139">
        <v>3</v>
      </c>
      <c r="I31" s="162"/>
      <c r="J31" s="91">
        <f>K31*30</f>
        <v>360</v>
      </c>
      <c r="K31" s="86">
        <f>SUM(Q31:S31)</f>
        <v>12</v>
      </c>
      <c r="L31" s="86">
        <v>0</v>
      </c>
      <c r="M31" s="141"/>
      <c r="N31" s="141"/>
      <c r="O31" s="141"/>
      <c r="P31" s="92">
        <f>J31-L31</f>
        <v>360</v>
      </c>
      <c r="Q31" s="142"/>
      <c r="R31" s="143">
        <v>6</v>
      </c>
      <c r="S31" s="143">
        <v>6</v>
      </c>
    </row>
    <row r="32" spans="1:19" s="144" customFormat="1" ht="24.75" customHeight="1">
      <c r="A32" s="94" t="s">
        <v>150</v>
      </c>
      <c r="B32" s="71" t="s">
        <v>159</v>
      </c>
      <c r="C32" s="160"/>
      <c r="D32" s="160">
        <v>3</v>
      </c>
      <c r="E32" s="161"/>
      <c r="F32" s="26"/>
      <c r="G32" s="24"/>
      <c r="H32" s="25"/>
      <c r="I32" s="163"/>
      <c r="J32" s="91">
        <v>270</v>
      </c>
      <c r="K32" s="86">
        <v>9</v>
      </c>
      <c r="L32" s="86">
        <v>0</v>
      </c>
      <c r="M32" s="89"/>
      <c r="N32" s="89"/>
      <c r="O32" s="89"/>
      <c r="P32" s="92">
        <v>270</v>
      </c>
      <c r="Q32" s="109">
        <v>3</v>
      </c>
      <c r="R32" s="110">
        <v>3</v>
      </c>
      <c r="S32" s="110">
        <v>3</v>
      </c>
    </row>
    <row r="33" spans="1:19" s="136" customFormat="1" ht="34.5" customHeight="1" thickBot="1">
      <c r="A33" s="258" t="s">
        <v>105</v>
      </c>
      <c r="B33" s="259"/>
      <c r="C33" s="256">
        <v>1</v>
      </c>
      <c r="D33" s="256"/>
      <c r="E33" s="257"/>
      <c r="F33" s="255">
        <v>2</v>
      </c>
      <c r="G33" s="256"/>
      <c r="H33" s="257"/>
      <c r="I33" s="5"/>
      <c r="J33" s="2">
        <f>SUM(J31:J32)</f>
        <v>630</v>
      </c>
      <c r="K33" s="3">
        <f>SUM(K31:K32)</f>
        <v>21</v>
      </c>
      <c r="L33" s="3">
        <f>SUM(L31:L31)</f>
        <v>0</v>
      </c>
      <c r="M33" s="3">
        <f>SUM(M31:M31)</f>
        <v>0</v>
      </c>
      <c r="N33" s="3">
        <f>SUM(N31:N31)</f>
        <v>0</v>
      </c>
      <c r="O33" s="3">
        <f>SUM(O31:O31)</f>
        <v>0</v>
      </c>
      <c r="P33" s="6">
        <f>SUM(P31:P32)</f>
        <v>630</v>
      </c>
      <c r="Q33" s="2">
        <v>3</v>
      </c>
      <c r="R33" s="3">
        <v>9</v>
      </c>
      <c r="S33" s="3">
        <f>SUM(S31:S32)</f>
        <v>9</v>
      </c>
    </row>
    <row r="34" spans="1:19" s="134" customFormat="1" ht="19.5" customHeight="1" thickBo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</row>
    <row r="35" spans="1:21" s="136" customFormat="1" ht="34.5" customHeight="1" thickBot="1">
      <c r="A35" s="274" t="s">
        <v>106</v>
      </c>
      <c r="B35" s="275"/>
      <c r="C35" s="276">
        <v>4</v>
      </c>
      <c r="D35" s="276"/>
      <c r="E35" s="276"/>
      <c r="F35" s="276">
        <v>10</v>
      </c>
      <c r="G35" s="276"/>
      <c r="H35" s="276"/>
      <c r="I35" s="72"/>
      <c r="J35" s="73">
        <f aca="true" t="shared" si="7" ref="J35:S35">SUM(J15,J24,J28,J33)</f>
        <v>1920</v>
      </c>
      <c r="K35" s="73">
        <f t="shared" si="7"/>
        <v>64</v>
      </c>
      <c r="L35" s="73">
        <f t="shared" si="7"/>
        <v>410</v>
      </c>
      <c r="M35" s="73">
        <f t="shared" si="7"/>
        <v>124</v>
      </c>
      <c r="N35" s="73">
        <f t="shared" si="7"/>
        <v>266</v>
      </c>
      <c r="O35" s="73">
        <f t="shared" si="7"/>
        <v>0</v>
      </c>
      <c r="P35" s="73">
        <f t="shared" si="7"/>
        <v>1510</v>
      </c>
      <c r="Q35" s="74">
        <f t="shared" si="7"/>
        <v>30</v>
      </c>
      <c r="R35" s="74">
        <f t="shared" si="7"/>
        <v>15</v>
      </c>
      <c r="S35" s="74">
        <f t="shared" si="7"/>
        <v>19</v>
      </c>
      <c r="T35" s="135"/>
      <c r="U35" s="135"/>
    </row>
    <row r="36" spans="1:19" s="136" customFormat="1" ht="34.5" customHeight="1" thickBot="1">
      <c r="A36" s="291" t="s">
        <v>107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</row>
    <row r="37" spans="1:19" s="136" customFormat="1" ht="34.5" customHeight="1">
      <c r="A37" s="263" t="s">
        <v>169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</row>
    <row r="38" spans="1:19" s="136" customFormat="1" ht="34.5" customHeight="1">
      <c r="A38" s="93" t="s">
        <v>170</v>
      </c>
      <c r="B38" s="82" t="s">
        <v>171</v>
      </c>
      <c r="C38" s="215"/>
      <c r="D38" s="215"/>
      <c r="E38" s="216"/>
      <c r="F38" s="217"/>
      <c r="G38" s="215">
        <v>2</v>
      </c>
      <c r="H38" s="216"/>
      <c r="I38" s="217" t="s">
        <v>155</v>
      </c>
      <c r="J38" s="218">
        <f>K38*30</f>
        <v>150</v>
      </c>
      <c r="K38" s="219">
        <f>SUM(Q38:S38)</f>
        <v>5</v>
      </c>
      <c r="L38" s="219">
        <v>50</v>
      </c>
      <c r="M38" s="220">
        <v>20</v>
      </c>
      <c r="N38" s="220">
        <v>30</v>
      </c>
      <c r="O38" s="220"/>
      <c r="P38" s="221">
        <f>J38-L38</f>
        <v>100</v>
      </c>
      <c r="Q38" s="222"/>
      <c r="R38" s="223">
        <v>5</v>
      </c>
      <c r="S38" s="223"/>
    </row>
    <row r="39" spans="1:19" s="136" customFormat="1" ht="34.5" customHeight="1">
      <c r="A39" s="93" t="s">
        <v>172</v>
      </c>
      <c r="B39" s="77" t="s">
        <v>173</v>
      </c>
      <c r="C39" s="215"/>
      <c r="D39" s="215"/>
      <c r="E39" s="216"/>
      <c r="F39" s="217"/>
      <c r="G39" s="215">
        <v>2</v>
      </c>
      <c r="H39" s="216"/>
      <c r="I39" s="217"/>
      <c r="J39" s="218">
        <v>120</v>
      </c>
      <c r="K39" s="219">
        <v>4</v>
      </c>
      <c r="L39" s="219">
        <v>40</v>
      </c>
      <c r="M39" s="220">
        <v>20</v>
      </c>
      <c r="N39" s="220">
        <v>20</v>
      </c>
      <c r="O39" s="220"/>
      <c r="P39" s="221">
        <v>80</v>
      </c>
      <c r="Q39" s="222"/>
      <c r="R39" s="223">
        <v>4</v>
      </c>
      <c r="S39" s="223"/>
    </row>
    <row r="40" spans="1:19" s="136" customFormat="1" ht="34.5" customHeight="1" thickBot="1">
      <c r="A40" s="258" t="s">
        <v>174</v>
      </c>
      <c r="B40" s="259"/>
      <c r="C40" s="260"/>
      <c r="D40" s="256"/>
      <c r="E40" s="257"/>
      <c r="F40" s="255">
        <v>2</v>
      </c>
      <c r="G40" s="256"/>
      <c r="H40" s="257"/>
      <c r="I40" s="5"/>
      <c r="J40" s="2">
        <f aca="true" t="shared" si="8" ref="J40:S40">SUM(J38:J39)</f>
        <v>270</v>
      </c>
      <c r="K40" s="3">
        <f t="shared" si="8"/>
        <v>9</v>
      </c>
      <c r="L40" s="3">
        <f t="shared" si="8"/>
        <v>90</v>
      </c>
      <c r="M40" s="3">
        <f t="shared" si="8"/>
        <v>40</v>
      </c>
      <c r="N40" s="3">
        <f t="shared" si="8"/>
        <v>50</v>
      </c>
      <c r="O40" s="3">
        <f t="shared" si="8"/>
        <v>0</v>
      </c>
      <c r="P40" s="4">
        <f t="shared" si="8"/>
        <v>180</v>
      </c>
      <c r="Q40" s="2">
        <f t="shared" si="8"/>
        <v>0</v>
      </c>
      <c r="R40" s="3">
        <f t="shared" si="8"/>
        <v>9</v>
      </c>
      <c r="S40" s="3">
        <f t="shared" si="8"/>
        <v>0</v>
      </c>
    </row>
    <row r="41" spans="1:19" s="134" customFormat="1" ht="34.5" customHeight="1">
      <c r="A41" s="261" t="s">
        <v>175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</row>
    <row r="42" spans="1:19" s="131" customFormat="1" ht="24.75" customHeight="1">
      <c r="A42" s="93" t="s">
        <v>186</v>
      </c>
      <c r="B42" s="82" t="s">
        <v>176</v>
      </c>
      <c r="C42" s="22"/>
      <c r="D42" s="27"/>
      <c r="E42" s="28"/>
      <c r="F42" s="29">
        <v>3</v>
      </c>
      <c r="G42" s="27">
        <v>2</v>
      </c>
      <c r="H42" s="28"/>
      <c r="I42" s="29"/>
      <c r="J42" s="85">
        <f>K42*30</f>
        <v>270</v>
      </c>
      <c r="K42" s="86">
        <f>SUM(Q42:S42)</f>
        <v>9</v>
      </c>
      <c r="L42" s="86">
        <f>M42+N42</f>
        <v>100</v>
      </c>
      <c r="M42" s="89">
        <v>40</v>
      </c>
      <c r="N42" s="89">
        <v>60</v>
      </c>
      <c r="O42" s="147"/>
      <c r="P42" s="88">
        <f>J42-L42</f>
        <v>170</v>
      </c>
      <c r="Q42" s="111"/>
      <c r="R42" s="112">
        <v>3</v>
      </c>
      <c r="S42" s="112">
        <v>6</v>
      </c>
    </row>
    <row r="43" spans="1:19" s="131" customFormat="1" ht="24.75" customHeight="1">
      <c r="A43" s="93" t="s">
        <v>187</v>
      </c>
      <c r="B43" s="82" t="s">
        <v>177</v>
      </c>
      <c r="C43" s="27"/>
      <c r="D43" s="27"/>
      <c r="E43" s="28"/>
      <c r="F43" s="29"/>
      <c r="G43" s="27">
        <v>3</v>
      </c>
      <c r="H43" s="28"/>
      <c r="I43" s="29"/>
      <c r="J43" s="85">
        <v>150</v>
      </c>
      <c r="K43" s="86">
        <v>5</v>
      </c>
      <c r="L43" s="86">
        <f>M43+N43</f>
        <v>50</v>
      </c>
      <c r="M43" s="89">
        <v>20</v>
      </c>
      <c r="N43" s="89">
        <v>30</v>
      </c>
      <c r="O43" s="147"/>
      <c r="P43" s="88">
        <v>100</v>
      </c>
      <c r="Q43" s="111"/>
      <c r="R43" s="112"/>
      <c r="S43" s="112">
        <v>5</v>
      </c>
    </row>
    <row r="44" spans="1:19" s="131" customFormat="1" ht="24.75" customHeight="1">
      <c r="A44" s="93" t="s">
        <v>188</v>
      </c>
      <c r="B44" s="82" t="s">
        <v>178</v>
      </c>
      <c r="C44" s="27"/>
      <c r="D44" s="27"/>
      <c r="E44" s="28"/>
      <c r="F44" s="29"/>
      <c r="G44" s="22">
        <v>2</v>
      </c>
      <c r="H44" s="23"/>
      <c r="I44" s="20"/>
      <c r="J44" s="85">
        <f>K44*30</f>
        <v>90</v>
      </c>
      <c r="K44" s="86">
        <f>SUM(Q44:S44)</f>
        <v>3</v>
      </c>
      <c r="L44" s="86">
        <f>M44+N44</f>
        <v>30</v>
      </c>
      <c r="M44" s="89">
        <v>10</v>
      </c>
      <c r="N44" s="89">
        <v>20</v>
      </c>
      <c r="O44" s="146"/>
      <c r="P44" s="88">
        <f>J44-L44</f>
        <v>60</v>
      </c>
      <c r="Q44" s="107"/>
      <c r="R44" s="108">
        <v>3</v>
      </c>
      <c r="S44" s="112"/>
    </row>
    <row r="45" spans="1:19" s="131" customFormat="1" ht="24.75" customHeight="1" thickBot="1">
      <c r="A45" s="258" t="s">
        <v>181</v>
      </c>
      <c r="B45" s="259"/>
      <c r="C45" s="260"/>
      <c r="D45" s="256"/>
      <c r="E45" s="257"/>
      <c r="F45" s="255">
        <v>4</v>
      </c>
      <c r="G45" s="256"/>
      <c r="H45" s="257"/>
      <c r="I45" s="5"/>
      <c r="J45" s="2">
        <f>SUM(J42:J44)</f>
        <v>510</v>
      </c>
      <c r="K45" s="2">
        <f aca="true" t="shared" si="9" ref="K45:S45">SUM(K42:K44)</f>
        <v>17</v>
      </c>
      <c r="L45" s="2">
        <f t="shared" si="9"/>
        <v>180</v>
      </c>
      <c r="M45" s="2">
        <f t="shared" si="9"/>
        <v>70</v>
      </c>
      <c r="N45" s="2">
        <f t="shared" si="9"/>
        <v>110</v>
      </c>
      <c r="O45" s="2">
        <f t="shared" si="9"/>
        <v>0</v>
      </c>
      <c r="P45" s="2">
        <f t="shared" si="9"/>
        <v>330</v>
      </c>
      <c r="Q45" s="2">
        <f t="shared" si="9"/>
        <v>0</v>
      </c>
      <c r="R45" s="2">
        <f t="shared" si="9"/>
        <v>6</v>
      </c>
      <c r="S45" s="2">
        <f t="shared" si="9"/>
        <v>11</v>
      </c>
    </row>
    <row r="46" spans="1:19" s="136" customFormat="1" ht="34.5" customHeight="1" thickBot="1">
      <c r="A46" s="315" t="s">
        <v>108</v>
      </c>
      <c r="B46" s="316"/>
      <c r="C46" s="287"/>
      <c r="D46" s="288"/>
      <c r="E46" s="289"/>
      <c r="F46" s="287">
        <v>6</v>
      </c>
      <c r="G46" s="288"/>
      <c r="H46" s="289"/>
      <c r="I46" s="75"/>
      <c r="J46" s="76">
        <f>J45+J40</f>
        <v>780</v>
      </c>
      <c r="K46" s="76">
        <f aca="true" t="shared" si="10" ref="K46:S46">K45+K40</f>
        <v>26</v>
      </c>
      <c r="L46" s="76">
        <f t="shared" si="10"/>
        <v>270</v>
      </c>
      <c r="M46" s="76">
        <f t="shared" si="10"/>
        <v>110</v>
      </c>
      <c r="N46" s="76">
        <f t="shared" si="10"/>
        <v>160</v>
      </c>
      <c r="O46" s="76">
        <f t="shared" si="10"/>
        <v>0</v>
      </c>
      <c r="P46" s="76">
        <f t="shared" si="10"/>
        <v>510</v>
      </c>
      <c r="Q46" s="76">
        <f t="shared" si="10"/>
        <v>0</v>
      </c>
      <c r="R46" s="76">
        <f t="shared" si="10"/>
        <v>15</v>
      </c>
      <c r="S46" s="76">
        <f t="shared" si="10"/>
        <v>11</v>
      </c>
    </row>
    <row r="47" spans="1:19" s="134" customFormat="1" ht="19.5" customHeight="1" thickBot="1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</row>
    <row r="48" spans="1:19" s="145" customFormat="1" ht="34.5" customHeight="1" thickBot="1">
      <c r="A48" s="290" t="s">
        <v>109</v>
      </c>
      <c r="B48" s="290"/>
      <c r="C48" s="293">
        <v>4</v>
      </c>
      <c r="D48" s="293"/>
      <c r="E48" s="293"/>
      <c r="F48" s="293">
        <v>16</v>
      </c>
      <c r="G48" s="293"/>
      <c r="H48" s="293"/>
      <c r="I48" s="66">
        <f>COUNT(I11:I14,I18:I23,I27:I27,I31:I31,I42:I42,#REF!)</f>
        <v>0</v>
      </c>
      <c r="J48" s="9">
        <f aca="true" t="shared" si="11" ref="J48:S48">SUM(J35,J46)</f>
        <v>2700</v>
      </c>
      <c r="K48" s="9">
        <f t="shared" si="11"/>
        <v>90</v>
      </c>
      <c r="L48" s="9">
        <f t="shared" si="11"/>
        <v>680</v>
      </c>
      <c r="M48" s="9">
        <f t="shared" si="11"/>
        <v>234</v>
      </c>
      <c r="N48" s="9">
        <f t="shared" si="11"/>
        <v>426</v>
      </c>
      <c r="O48" s="9">
        <f t="shared" si="11"/>
        <v>0</v>
      </c>
      <c r="P48" s="9">
        <f t="shared" si="11"/>
        <v>2020</v>
      </c>
      <c r="Q48" s="9">
        <f t="shared" si="11"/>
        <v>30</v>
      </c>
      <c r="R48" s="9">
        <f t="shared" si="11"/>
        <v>30</v>
      </c>
      <c r="S48" s="9">
        <f t="shared" si="11"/>
        <v>30</v>
      </c>
    </row>
    <row r="49" spans="1:19" ht="19.5" customHeight="1" thickBot="1">
      <c r="A49" s="171"/>
      <c r="B49" s="10"/>
      <c r="C49" s="7"/>
      <c r="D49" s="7"/>
      <c r="E49" s="7"/>
      <c r="F49" s="7"/>
      <c r="G49" s="7"/>
      <c r="H49" s="7"/>
      <c r="I49" s="7"/>
      <c r="J49" s="11"/>
      <c r="K49" s="12"/>
      <c r="L49" s="13"/>
      <c r="M49" s="13"/>
      <c r="N49" s="13"/>
      <c r="O49" s="13"/>
      <c r="P49" s="13"/>
      <c r="Q49" s="14"/>
      <c r="R49" s="14"/>
      <c r="S49" s="14"/>
    </row>
    <row r="50" spans="1:19" ht="24.75" customHeight="1" thickBot="1">
      <c r="A50" s="272"/>
      <c r="B50" s="273"/>
      <c r="C50" s="267"/>
      <c r="D50" s="267"/>
      <c r="E50" s="267"/>
      <c r="F50" s="267"/>
      <c r="G50" s="267"/>
      <c r="H50" s="267"/>
      <c r="I50" s="15"/>
      <c r="J50" s="16"/>
      <c r="K50" s="17"/>
      <c r="L50" s="280" t="s">
        <v>85</v>
      </c>
      <c r="M50" s="277" t="s">
        <v>89</v>
      </c>
      <c r="N50" s="278"/>
      <c r="O50" s="278"/>
      <c r="P50" s="279"/>
      <c r="Q50" s="18">
        <v>1</v>
      </c>
      <c r="R50" s="18">
        <v>1</v>
      </c>
      <c r="S50" s="18">
        <v>2</v>
      </c>
    </row>
    <row r="51" spans="1:19" ht="24.75" customHeight="1" thickBot="1">
      <c r="A51" s="272"/>
      <c r="B51" s="273"/>
      <c r="C51" s="267"/>
      <c r="D51" s="267"/>
      <c r="E51" s="267"/>
      <c r="F51" s="267"/>
      <c r="G51" s="267"/>
      <c r="H51" s="267"/>
      <c r="I51" s="15"/>
      <c r="J51" s="16"/>
      <c r="K51" s="17"/>
      <c r="L51" s="281"/>
      <c r="M51" s="277" t="s">
        <v>86</v>
      </c>
      <c r="N51" s="278"/>
      <c r="O51" s="278"/>
      <c r="P51" s="279"/>
      <c r="Q51" s="18">
        <v>6</v>
      </c>
      <c r="R51" s="18">
        <v>5</v>
      </c>
      <c r="S51" s="18">
        <v>3</v>
      </c>
    </row>
    <row r="52" spans="1:19" ht="24.75" customHeight="1" thickBot="1">
      <c r="A52" s="272"/>
      <c r="B52" s="273"/>
      <c r="C52" s="267"/>
      <c r="D52" s="267"/>
      <c r="E52" s="267"/>
      <c r="F52" s="267"/>
      <c r="G52" s="267"/>
      <c r="H52" s="267"/>
      <c r="I52" s="15"/>
      <c r="J52" s="16"/>
      <c r="K52" s="17"/>
      <c r="L52" s="281"/>
      <c r="M52" s="277" t="s">
        <v>87</v>
      </c>
      <c r="N52" s="278"/>
      <c r="O52" s="278"/>
      <c r="P52" s="279"/>
      <c r="Q52" s="18">
        <f>COUNTIF($I$27:$I$27,1)</f>
        <v>0</v>
      </c>
      <c r="R52" s="18">
        <f>COUNTIF($I$27:$I$27,2)</f>
        <v>0</v>
      </c>
      <c r="S52" s="18">
        <f>COUNTIF($I$27:$I$27,3)</f>
        <v>0</v>
      </c>
    </row>
    <row r="53" spans="1:19" ht="24.75" customHeight="1" thickBot="1">
      <c r="A53" s="272"/>
      <c r="B53" s="273"/>
      <c r="C53" s="267"/>
      <c r="D53" s="267"/>
      <c r="E53" s="267"/>
      <c r="F53" s="267"/>
      <c r="G53" s="267"/>
      <c r="H53" s="267"/>
      <c r="I53" s="15"/>
      <c r="J53" s="16"/>
      <c r="K53" s="17"/>
      <c r="L53" s="281"/>
      <c r="M53" s="277" t="s">
        <v>88</v>
      </c>
      <c r="N53" s="278"/>
      <c r="O53" s="278"/>
      <c r="P53" s="279"/>
      <c r="Q53" s="18">
        <f>COUNTIF($I$31:$I$31,1)</f>
        <v>0</v>
      </c>
      <c r="R53" s="18">
        <v>1</v>
      </c>
      <c r="S53" s="18">
        <v>1</v>
      </c>
    </row>
    <row r="54" spans="1:19" ht="30" customHeight="1" thickBot="1">
      <c r="A54" s="268"/>
      <c r="B54" s="269"/>
      <c r="C54" s="286"/>
      <c r="D54" s="286"/>
      <c r="E54" s="286"/>
      <c r="F54" s="286"/>
      <c r="G54" s="286"/>
      <c r="H54" s="286"/>
      <c r="I54" s="172"/>
      <c r="J54" s="173"/>
      <c r="K54" s="174"/>
      <c r="L54" s="282"/>
      <c r="M54" s="283" t="s">
        <v>90</v>
      </c>
      <c r="N54" s="284"/>
      <c r="O54" s="284"/>
      <c r="P54" s="285"/>
      <c r="Q54" s="105">
        <f>SUM(Q50:Q52)</f>
        <v>7</v>
      </c>
      <c r="R54" s="105">
        <v>7</v>
      </c>
      <c r="S54" s="105">
        <v>6</v>
      </c>
    </row>
  </sheetData>
  <sheetProtection formatCells="0" formatColumns="0" formatRows="0" insertColumns="0" insertRows="0" deleteRows="0"/>
  <mergeCells count="83">
    <mergeCell ref="Q2:S2"/>
    <mergeCell ref="Q5:S5"/>
    <mergeCell ref="A17:S17"/>
    <mergeCell ref="Q7:S7"/>
    <mergeCell ref="A1:S1"/>
    <mergeCell ref="B2:B7"/>
    <mergeCell ref="I4:I7"/>
    <mergeCell ref="M4:M7"/>
    <mergeCell ref="C2:I3"/>
    <mergeCell ref="N4:N7"/>
    <mergeCell ref="P3:P7"/>
    <mergeCell ref="A2:A7"/>
    <mergeCell ref="A16:S16"/>
    <mergeCell ref="Q3:R3"/>
    <mergeCell ref="F4:H7"/>
    <mergeCell ref="M3:O3"/>
    <mergeCell ref="K3:K7"/>
    <mergeCell ref="O4:O7"/>
    <mergeCell ref="L3:L7"/>
    <mergeCell ref="C8:E8"/>
    <mergeCell ref="F8:H8"/>
    <mergeCell ref="C4:E7"/>
    <mergeCell ref="J2:P2"/>
    <mergeCell ref="A26:S26"/>
    <mergeCell ref="C48:E48"/>
    <mergeCell ref="A46:B46"/>
    <mergeCell ref="F46:H46"/>
    <mergeCell ref="A10:S10"/>
    <mergeCell ref="J3:J7"/>
    <mergeCell ref="A24:B24"/>
    <mergeCell ref="A15:B15"/>
    <mergeCell ref="A28:B28"/>
    <mergeCell ref="C24:E24"/>
    <mergeCell ref="F28:H28"/>
    <mergeCell ref="A9:S9"/>
    <mergeCell ref="F24:H24"/>
    <mergeCell ref="A25:S25"/>
    <mergeCell ref="C15:E15"/>
    <mergeCell ref="F15:H15"/>
    <mergeCell ref="A47:S47"/>
    <mergeCell ref="C51:E51"/>
    <mergeCell ref="M50:P50"/>
    <mergeCell ref="C28:E28"/>
    <mergeCell ref="C46:E46"/>
    <mergeCell ref="A48:B48"/>
    <mergeCell ref="A50:B50"/>
    <mergeCell ref="A36:S36"/>
    <mergeCell ref="F48:H48"/>
    <mergeCell ref="A29:S29"/>
    <mergeCell ref="A51:B51"/>
    <mergeCell ref="M51:P51"/>
    <mergeCell ref="C54:E54"/>
    <mergeCell ref="F54:H54"/>
    <mergeCell ref="C52:E52"/>
    <mergeCell ref="A53:B53"/>
    <mergeCell ref="C35:E35"/>
    <mergeCell ref="F35:H35"/>
    <mergeCell ref="C53:E53"/>
    <mergeCell ref="F53:H53"/>
    <mergeCell ref="M53:P53"/>
    <mergeCell ref="L50:L54"/>
    <mergeCell ref="F50:H50"/>
    <mergeCell ref="F51:H51"/>
    <mergeCell ref="M54:P54"/>
    <mergeCell ref="M52:P52"/>
    <mergeCell ref="A34:S34"/>
    <mergeCell ref="C50:E50"/>
    <mergeCell ref="A54:B54"/>
    <mergeCell ref="F52:H52"/>
    <mergeCell ref="A30:S30"/>
    <mergeCell ref="A33:B33"/>
    <mergeCell ref="C33:E33"/>
    <mergeCell ref="A52:B52"/>
    <mergeCell ref="F33:H33"/>
    <mergeCell ref="A35:B35"/>
    <mergeCell ref="F45:H45"/>
    <mergeCell ref="A40:B40"/>
    <mergeCell ref="C40:E40"/>
    <mergeCell ref="F40:H40"/>
    <mergeCell ref="A41:S41"/>
    <mergeCell ref="A37:S37"/>
    <mergeCell ref="A45:B45"/>
    <mergeCell ref="C45:E45"/>
  </mergeCells>
  <conditionalFormatting sqref="Q48:S48">
    <cfRule type="cellIs" priority="351" dxfId="14" operator="notEqual" stopIfTrue="1">
      <formula>30</formula>
    </cfRule>
  </conditionalFormatting>
  <conditionalFormatting sqref="Q50:S50">
    <cfRule type="cellIs" priority="350" dxfId="15" operator="greaterThan" stopIfTrue="1">
      <formula>2</formula>
    </cfRule>
  </conditionalFormatting>
  <conditionalFormatting sqref="K31:K32">
    <cfRule type="cellIs" priority="264" dxfId="15" operator="lessThan" stopIfTrue="1">
      <formula>3</formula>
    </cfRule>
  </conditionalFormatting>
  <conditionalFormatting sqref="K38:K39">
    <cfRule type="cellIs" priority="9" dxfId="16" operator="lessThan">
      <formula>3</formula>
    </cfRule>
  </conditionalFormatting>
  <conditionalFormatting sqref="L38:L39">
    <cfRule type="cellIs" priority="10" dxfId="10" operator="notEqual">
      <formula>M38+N38+O38</formula>
    </cfRule>
  </conditionalFormatting>
  <conditionalFormatting sqref="K42">
    <cfRule type="cellIs" priority="8" dxfId="15" operator="lessThan" stopIfTrue="1">
      <formula>3</formula>
    </cfRule>
  </conditionalFormatting>
  <conditionalFormatting sqref="K42">
    <cfRule type="cellIs" priority="7" dxfId="15" operator="lessThan" stopIfTrue="1">
      <formula>3</formula>
    </cfRule>
  </conditionalFormatting>
  <conditionalFormatting sqref="K43">
    <cfRule type="cellIs" priority="6" dxfId="15" operator="lessThan" stopIfTrue="1">
      <formula>3</formula>
    </cfRule>
  </conditionalFormatting>
  <conditionalFormatting sqref="K43">
    <cfRule type="cellIs" priority="5" dxfId="15" operator="lessThan" stopIfTrue="1">
      <formula>3</formula>
    </cfRule>
  </conditionalFormatting>
  <conditionalFormatting sqref="K44">
    <cfRule type="cellIs" priority="4" dxfId="15" operator="lessThan" stopIfTrue="1">
      <formula>3</formula>
    </cfRule>
  </conditionalFormatting>
  <conditionalFormatting sqref="K11:K12 K14">
    <cfRule type="cellIs" priority="3" dxfId="15" operator="lessThan" stopIfTrue="1">
      <formula>3</formula>
    </cfRule>
  </conditionalFormatting>
  <conditionalFormatting sqref="K13">
    <cfRule type="cellIs" priority="2" dxfId="15" operator="lessThan" stopIfTrue="1">
      <formula>3</formula>
    </cfRule>
  </conditionalFormatting>
  <conditionalFormatting sqref="K18:K23">
    <cfRule type="cellIs" priority="1" dxfId="15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A51"/>
  <sheetViews>
    <sheetView zoomScale="55" zoomScaleNormal="55" zoomScalePageLayoutView="0" workbookViewId="0" topLeftCell="A1">
      <selection activeCell="A14" sqref="A14:H14"/>
    </sheetView>
  </sheetViews>
  <sheetFormatPr defaultColWidth="8.875" defaultRowHeight="12.75"/>
  <cols>
    <col min="1" max="22" width="8.75390625" style="116" customWidth="1"/>
    <col min="23" max="16384" width="8.875" style="116" customWidth="1"/>
  </cols>
  <sheetData>
    <row r="2" spans="1:22" s="152" customFormat="1" ht="19.5" customHeight="1" thickBot="1">
      <c r="A2" s="403" t="s">
        <v>112</v>
      </c>
      <c r="B2" s="403"/>
      <c r="C2" s="403"/>
      <c r="D2" s="42"/>
      <c r="E2" s="43"/>
      <c r="F2" s="43"/>
      <c r="G2" s="43"/>
      <c r="H2" s="44"/>
      <c r="I2" s="45"/>
      <c r="J2" s="45"/>
      <c r="K2" s="46"/>
      <c r="L2" s="151"/>
      <c r="M2" s="403" t="s">
        <v>113</v>
      </c>
      <c r="N2" s="403"/>
      <c r="O2" s="403"/>
      <c r="P2" s="403"/>
      <c r="Q2" s="45"/>
      <c r="R2" s="45"/>
      <c r="S2" s="45"/>
      <c r="T2" s="45"/>
      <c r="U2" s="45"/>
      <c r="V2" s="45"/>
    </row>
    <row r="3" spans="1:22" s="152" customFormat="1" ht="16.5" customHeight="1">
      <c r="A3" s="404" t="s">
        <v>45</v>
      </c>
      <c r="B3" s="406" t="s">
        <v>46</v>
      </c>
      <c r="C3" s="406"/>
      <c r="D3" s="406"/>
      <c r="E3" s="406"/>
      <c r="F3" s="406"/>
      <c r="G3" s="406"/>
      <c r="H3" s="408" t="s">
        <v>47</v>
      </c>
      <c r="I3" s="406" t="s">
        <v>48</v>
      </c>
      <c r="J3" s="406"/>
      <c r="K3" s="410"/>
      <c r="L3" s="151"/>
      <c r="M3" s="411" t="s">
        <v>49</v>
      </c>
      <c r="N3" s="412"/>
      <c r="O3" s="359" t="s">
        <v>50</v>
      </c>
      <c r="P3" s="415"/>
      <c r="Q3" s="415"/>
      <c r="R3" s="415"/>
      <c r="S3" s="415"/>
      <c r="T3" s="416"/>
      <c r="U3" s="359" t="s">
        <v>153</v>
      </c>
      <c r="V3" s="367" t="s">
        <v>47</v>
      </c>
    </row>
    <row r="4" spans="1:22" s="152" customFormat="1" ht="16.5" customHeight="1">
      <c r="A4" s="405"/>
      <c r="B4" s="407"/>
      <c r="C4" s="407"/>
      <c r="D4" s="407"/>
      <c r="E4" s="407"/>
      <c r="F4" s="407"/>
      <c r="G4" s="407"/>
      <c r="H4" s="409"/>
      <c r="I4" s="407" t="s">
        <v>51</v>
      </c>
      <c r="J4" s="421" t="s">
        <v>52</v>
      </c>
      <c r="K4" s="422"/>
      <c r="L4" s="151"/>
      <c r="M4" s="413"/>
      <c r="N4" s="414"/>
      <c r="O4" s="360"/>
      <c r="P4" s="417"/>
      <c r="Q4" s="417"/>
      <c r="R4" s="417"/>
      <c r="S4" s="417"/>
      <c r="T4" s="418"/>
      <c r="U4" s="360"/>
      <c r="V4" s="368"/>
    </row>
    <row r="5" spans="1:22" s="152" customFormat="1" ht="27" customHeight="1">
      <c r="A5" s="405"/>
      <c r="B5" s="407"/>
      <c r="C5" s="407"/>
      <c r="D5" s="407"/>
      <c r="E5" s="407"/>
      <c r="F5" s="407"/>
      <c r="G5" s="407"/>
      <c r="H5" s="409"/>
      <c r="I5" s="407"/>
      <c r="J5" s="421"/>
      <c r="K5" s="422"/>
      <c r="L5" s="151"/>
      <c r="M5" s="413"/>
      <c r="N5" s="414"/>
      <c r="O5" s="361"/>
      <c r="P5" s="419"/>
      <c r="Q5" s="419"/>
      <c r="R5" s="419"/>
      <c r="S5" s="419"/>
      <c r="T5" s="420"/>
      <c r="U5" s="361"/>
      <c r="V5" s="369"/>
    </row>
    <row r="6" spans="1:22" s="152" customFormat="1" ht="30" customHeight="1">
      <c r="A6" s="113" t="str">
        <f>ЗМІСТ!A31</f>
        <v>ОК. 11</v>
      </c>
      <c r="B6" s="392" t="str">
        <f>ЗМІСТ!B31</f>
        <v>Стажування за фахом</v>
      </c>
      <c r="C6" s="392"/>
      <c r="D6" s="392"/>
      <c r="E6" s="392"/>
      <c r="F6" s="392"/>
      <c r="G6" s="392"/>
      <c r="H6" s="48">
        <v>2.3</v>
      </c>
      <c r="I6" s="114">
        <f>ROUNDDOWN(SUM(ЗМІСТ!Q31:S31)/1.5,0)</f>
        <v>8</v>
      </c>
      <c r="J6" s="393"/>
      <c r="K6" s="394"/>
      <c r="L6" s="151"/>
      <c r="M6" s="395" t="s">
        <v>150</v>
      </c>
      <c r="N6" s="396"/>
      <c r="O6" s="362" t="s">
        <v>138</v>
      </c>
      <c r="P6" s="399"/>
      <c r="Q6" s="399"/>
      <c r="R6" s="399"/>
      <c r="S6" s="399"/>
      <c r="T6" s="400"/>
      <c r="U6" s="362">
        <v>3</v>
      </c>
      <c r="V6" s="370">
        <v>3</v>
      </c>
    </row>
    <row r="7" spans="1:22" s="152" customFormat="1" ht="30" customHeight="1">
      <c r="A7" s="113"/>
      <c r="B7" s="392"/>
      <c r="C7" s="392"/>
      <c r="D7" s="392"/>
      <c r="E7" s="392"/>
      <c r="F7" s="392"/>
      <c r="G7" s="392"/>
      <c r="H7" s="115"/>
      <c r="I7" s="114"/>
      <c r="J7" s="393"/>
      <c r="K7" s="394"/>
      <c r="L7" s="151"/>
      <c r="M7" s="397"/>
      <c r="N7" s="398"/>
      <c r="O7" s="363"/>
      <c r="P7" s="401"/>
      <c r="Q7" s="401"/>
      <c r="R7" s="401"/>
      <c r="S7" s="401"/>
      <c r="T7" s="402"/>
      <c r="U7" s="363"/>
      <c r="V7" s="371"/>
    </row>
    <row r="10" spans="1:22" ht="19.5" customHeight="1" thickBot="1">
      <c r="A10" s="389" t="s">
        <v>53</v>
      </c>
      <c r="B10" s="389"/>
      <c r="C10" s="389"/>
      <c r="D10" s="38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24.75" customHeight="1">
      <c r="A11" s="390" t="s">
        <v>54</v>
      </c>
      <c r="B11" s="391"/>
      <c r="C11" s="391"/>
      <c r="D11" s="391"/>
      <c r="E11" s="391"/>
      <c r="F11" s="391"/>
      <c r="G11" s="391"/>
      <c r="H11" s="391"/>
      <c r="I11" s="47" t="s">
        <v>55</v>
      </c>
      <c r="J11" s="47" t="s">
        <v>56</v>
      </c>
      <c r="K11" s="47" t="s">
        <v>57</v>
      </c>
      <c r="L11" s="384" t="s">
        <v>40</v>
      </c>
      <c r="M11" s="385"/>
      <c r="N11" s="385"/>
      <c r="O11" s="385"/>
      <c r="P11" s="385"/>
      <c r="Q11" s="385"/>
      <c r="R11" s="385"/>
      <c r="S11" s="385"/>
      <c r="T11" s="385"/>
      <c r="U11" s="385"/>
      <c r="V11" s="386"/>
    </row>
    <row r="12" spans="1:22" ht="24.75" customHeight="1">
      <c r="A12" s="374" t="s">
        <v>91</v>
      </c>
      <c r="B12" s="375"/>
      <c r="C12" s="375"/>
      <c r="D12" s="375"/>
      <c r="E12" s="375"/>
      <c r="F12" s="375"/>
      <c r="G12" s="375"/>
      <c r="H12" s="375"/>
      <c r="I12" s="48">
        <v>15</v>
      </c>
      <c r="J12" s="48">
        <v>19</v>
      </c>
      <c r="K12" s="48">
        <v>14</v>
      </c>
      <c r="L12" s="364">
        <f>SUM(I12:K12)</f>
        <v>48</v>
      </c>
      <c r="M12" s="365"/>
      <c r="N12" s="365"/>
      <c r="O12" s="365"/>
      <c r="P12" s="365"/>
      <c r="Q12" s="365"/>
      <c r="R12" s="365"/>
      <c r="S12" s="365"/>
      <c r="T12" s="365"/>
      <c r="U12" s="365"/>
      <c r="V12" s="366"/>
    </row>
    <row r="13" spans="1:22" ht="24.75" customHeight="1">
      <c r="A13" s="374" t="s">
        <v>114</v>
      </c>
      <c r="B13" s="375"/>
      <c r="C13" s="375"/>
      <c r="D13" s="375"/>
      <c r="E13" s="375"/>
      <c r="F13" s="375"/>
      <c r="G13" s="375"/>
      <c r="H13" s="375"/>
      <c r="I13" s="48">
        <v>15</v>
      </c>
      <c r="J13" s="48">
        <v>15</v>
      </c>
      <c r="K13" s="48">
        <v>10</v>
      </c>
      <c r="L13" s="364">
        <f aca="true" t="shared" si="0" ref="L13:L20">SUM(I13:K13)</f>
        <v>40</v>
      </c>
      <c r="M13" s="365"/>
      <c r="N13" s="365"/>
      <c r="O13" s="365"/>
      <c r="P13" s="365"/>
      <c r="Q13" s="365"/>
      <c r="R13" s="365"/>
      <c r="S13" s="365"/>
      <c r="T13" s="365"/>
      <c r="U13" s="365"/>
      <c r="V13" s="366"/>
    </row>
    <row r="14" spans="1:22" ht="24.75" customHeight="1">
      <c r="A14" s="374" t="s">
        <v>58</v>
      </c>
      <c r="B14" s="375"/>
      <c r="C14" s="375"/>
      <c r="D14" s="375"/>
      <c r="E14" s="375"/>
      <c r="F14" s="375"/>
      <c r="G14" s="375"/>
      <c r="H14" s="375"/>
      <c r="I14" s="115">
        <f>10*(30-SUM(ЗМІСТ!Q31:Q31)-SUM(ЗМІСТ!Q27:Q27))</f>
        <v>300</v>
      </c>
      <c r="J14" s="115">
        <f>10*(30-SUM(ЗМІСТ!R31:R31)-SUM(ЗМІСТ!R27:R27))</f>
        <v>240</v>
      </c>
      <c r="K14" s="115">
        <f>10*(30-SUM(ЗМІСТ!S31:S31)-SUM(ЗМІСТ!S27:S27))</f>
        <v>240</v>
      </c>
      <c r="L14" s="364">
        <f t="shared" si="0"/>
        <v>780</v>
      </c>
      <c r="M14" s="365"/>
      <c r="N14" s="365"/>
      <c r="O14" s="365"/>
      <c r="P14" s="365"/>
      <c r="Q14" s="365"/>
      <c r="R14" s="365"/>
      <c r="S14" s="365"/>
      <c r="T14" s="365"/>
      <c r="U14" s="365"/>
      <c r="V14" s="366"/>
    </row>
    <row r="15" spans="1:22" ht="24.75" customHeight="1">
      <c r="A15" s="374" t="s">
        <v>59</v>
      </c>
      <c r="B15" s="375"/>
      <c r="C15" s="375"/>
      <c r="D15" s="375"/>
      <c r="E15" s="375"/>
      <c r="F15" s="375"/>
      <c r="G15" s="375"/>
      <c r="H15" s="375"/>
      <c r="I15" s="115">
        <f>I14/I12</f>
        <v>20</v>
      </c>
      <c r="J15" s="115">
        <f>J14/J12</f>
        <v>12.631578947368421</v>
      </c>
      <c r="K15" s="115">
        <f>K14/K12</f>
        <v>17.142857142857142</v>
      </c>
      <c r="L15" s="364"/>
      <c r="M15" s="365"/>
      <c r="N15" s="365"/>
      <c r="O15" s="365"/>
      <c r="P15" s="365"/>
      <c r="Q15" s="365"/>
      <c r="R15" s="365"/>
      <c r="S15" s="365"/>
      <c r="T15" s="365"/>
      <c r="U15" s="365"/>
      <c r="V15" s="366"/>
    </row>
    <row r="16" spans="1:22" ht="24.75" customHeight="1">
      <c r="A16" s="387" t="s">
        <v>60</v>
      </c>
      <c r="B16" s="388"/>
      <c r="C16" s="388"/>
      <c r="D16" s="388"/>
      <c r="E16" s="388"/>
      <c r="F16" s="388"/>
      <c r="G16" s="388"/>
      <c r="H16" s="388"/>
      <c r="I16" s="115">
        <f>ЗМІСТ!Q48</f>
        <v>30</v>
      </c>
      <c r="J16" s="115">
        <f>ЗМІСТ!R48</f>
        <v>30</v>
      </c>
      <c r="K16" s="115">
        <f>ЗМІСТ!S48</f>
        <v>30</v>
      </c>
      <c r="L16" s="364">
        <f t="shared" si="0"/>
        <v>90</v>
      </c>
      <c r="M16" s="365"/>
      <c r="N16" s="365"/>
      <c r="O16" s="365"/>
      <c r="P16" s="365"/>
      <c r="Q16" s="365"/>
      <c r="R16" s="365"/>
      <c r="S16" s="365"/>
      <c r="T16" s="365"/>
      <c r="U16" s="365"/>
      <c r="V16" s="366"/>
    </row>
    <row r="17" spans="1:22" ht="24.75" customHeight="1">
      <c r="A17" s="374" t="s">
        <v>61</v>
      </c>
      <c r="B17" s="375"/>
      <c r="C17" s="375"/>
      <c r="D17" s="375"/>
      <c r="E17" s="375"/>
      <c r="F17" s="375"/>
      <c r="G17" s="375"/>
      <c r="H17" s="375"/>
      <c r="I17" s="8">
        <f>ЗМІСТ!Q50</f>
        <v>1</v>
      </c>
      <c r="J17" s="8">
        <f>ЗМІСТ!R50</f>
        <v>1</v>
      </c>
      <c r="K17" s="8">
        <f>ЗМІСТ!S50</f>
        <v>2</v>
      </c>
      <c r="L17" s="364">
        <f t="shared" si="0"/>
        <v>4</v>
      </c>
      <c r="M17" s="365"/>
      <c r="N17" s="365"/>
      <c r="O17" s="365"/>
      <c r="P17" s="365"/>
      <c r="Q17" s="365"/>
      <c r="R17" s="365"/>
      <c r="S17" s="365"/>
      <c r="T17" s="365"/>
      <c r="U17" s="365"/>
      <c r="V17" s="366"/>
    </row>
    <row r="18" spans="1:22" ht="24.75" customHeight="1">
      <c r="A18" s="374" t="s">
        <v>92</v>
      </c>
      <c r="B18" s="375"/>
      <c r="C18" s="375"/>
      <c r="D18" s="375"/>
      <c r="E18" s="375"/>
      <c r="F18" s="375"/>
      <c r="G18" s="375"/>
      <c r="H18" s="375"/>
      <c r="I18" s="8">
        <f>ЗМІСТ!Q51</f>
        <v>6</v>
      </c>
      <c r="J18" s="8">
        <f>ЗМІСТ!R51</f>
        <v>5</v>
      </c>
      <c r="K18" s="8">
        <f>ЗМІСТ!S51</f>
        <v>3</v>
      </c>
      <c r="L18" s="364">
        <f t="shared" si="0"/>
        <v>14</v>
      </c>
      <c r="M18" s="365"/>
      <c r="N18" s="365"/>
      <c r="O18" s="365"/>
      <c r="P18" s="365"/>
      <c r="Q18" s="365"/>
      <c r="R18" s="365"/>
      <c r="S18" s="365"/>
      <c r="T18" s="365"/>
      <c r="U18" s="365"/>
      <c r="V18" s="366"/>
    </row>
    <row r="19" spans="1:22" ht="24.75" customHeight="1">
      <c r="A19" s="376" t="s">
        <v>62</v>
      </c>
      <c r="B19" s="377"/>
      <c r="C19" s="377"/>
      <c r="D19" s="377"/>
      <c r="E19" s="377"/>
      <c r="F19" s="377"/>
      <c r="G19" s="377"/>
      <c r="H19" s="378"/>
      <c r="I19" s="49">
        <f>ЗМІСТ!Q52</f>
        <v>0</v>
      </c>
      <c r="J19" s="49">
        <f>ЗМІСТ!R52</f>
        <v>0</v>
      </c>
      <c r="K19" s="49">
        <f>ЗМІСТ!S52</f>
        <v>0</v>
      </c>
      <c r="L19" s="364">
        <f t="shared" si="0"/>
        <v>0</v>
      </c>
      <c r="M19" s="365"/>
      <c r="N19" s="365"/>
      <c r="O19" s="365"/>
      <c r="P19" s="365"/>
      <c r="Q19" s="365"/>
      <c r="R19" s="365"/>
      <c r="S19" s="365"/>
      <c r="T19" s="365"/>
      <c r="U19" s="365"/>
      <c r="V19" s="366"/>
    </row>
    <row r="20" spans="1:22" ht="24.75" customHeight="1" thickBot="1">
      <c r="A20" s="379" t="s">
        <v>95</v>
      </c>
      <c r="B20" s="380"/>
      <c r="C20" s="380"/>
      <c r="D20" s="380"/>
      <c r="E20" s="380"/>
      <c r="F20" s="380"/>
      <c r="G20" s="380"/>
      <c r="H20" s="380"/>
      <c r="I20" s="50">
        <f>ЗМІСТ!Q53</f>
        <v>0</v>
      </c>
      <c r="J20" s="50">
        <f>ЗМІСТ!R53</f>
        <v>1</v>
      </c>
      <c r="K20" s="50">
        <f>ЗМІСТ!S53</f>
        <v>1</v>
      </c>
      <c r="L20" s="381">
        <f t="shared" si="0"/>
        <v>2</v>
      </c>
      <c r="M20" s="382"/>
      <c r="N20" s="382"/>
      <c r="O20" s="382"/>
      <c r="P20" s="382"/>
      <c r="Q20" s="382"/>
      <c r="R20" s="382"/>
      <c r="S20" s="382"/>
      <c r="T20" s="382"/>
      <c r="U20" s="382"/>
      <c r="V20" s="383"/>
    </row>
    <row r="21" ht="15" customHeight="1"/>
    <row r="22" ht="15" customHeight="1"/>
    <row r="23" spans="1:37" s="152" customFormat="1" ht="36.75" customHeight="1">
      <c r="A23" s="372" t="s">
        <v>143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AJ23" s="154"/>
      <c r="AK23" s="154"/>
    </row>
    <row r="24" spans="1:37" s="153" customFormat="1" ht="18.75">
      <c r="A24" s="51"/>
      <c r="B24" s="52"/>
      <c r="C24" s="53"/>
      <c r="D24" s="54"/>
      <c r="E24" s="55"/>
      <c r="F24" s="55"/>
      <c r="G24" s="55"/>
      <c r="H24" s="56"/>
      <c r="I24" s="57"/>
      <c r="J24" s="57"/>
      <c r="K24" s="55"/>
      <c r="L24" s="55"/>
      <c r="M24" s="55"/>
      <c r="N24" s="55"/>
      <c r="O24" s="55"/>
      <c r="P24" s="55"/>
      <c r="Q24" s="57"/>
      <c r="R24" s="57"/>
      <c r="S24" s="57"/>
      <c r="T24" s="57"/>
      <c r="U24" s="57"/>
      <c r="V24" s="57"/>
      <c r="AJ24" s="155"/>
      <c r="AK24" s="155"/>
    </row>
    <row r="25" spans="1:22" s="154" customFormat="1" ht="18.75">
      <c r="A25" s="58" t="s">
        <v>164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73" t="s">
        <v>63</v>
      </c>
      <c r="N25" s="373"/>
      <c r="O25" s="373"/>
      <c r="P25" s="373"/>
      <c r="Q25" s="373"/>
      <c r="R25" s="373"/>
      <c r="S25" s="373"/>
      <c r="T25" s="373"/>
      <c r="U25" s="373"/>
      <c r="V25" s="373"/>
    </row>
    <row r="26" spans="1:37" s="154" customFormat="1" ht="24.75" customHeight="1">
      <c r="A26" s="60" t="s">
        <v>154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373" t="s">
        <v>96</v>
      </c>
      <c r="N26" s="373"/>
      <c r="O26" s="373"/>
      <c r="P26" s="373"/>
      <c r="Q26" s="373"/>
      <c r="R26" s="373"/>
      <c r="S26" s="373"/>
      <c r="T26" s="373"/>
      <c r="U26" s="373"/>
      <c r="V26" s="373"/>
      <c r="AJ26" s="156"/>
      <c r="AK26" s="156"/>
    </row>
    <row r="27" spans="1:37" s="155" customFormat="1" ht="19.5" customHeight="1">
      <c r="A27" s="60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AJ27" s="156"/>
      <c r="AK27" s="156"/>
    </row>
    <row r="28" spans="1:37" s="154" customFormat="1" ht="19.5" customHeight="1">
      <c r="A28" s="61" t="s">
        <v>151</v>
      </c>
      <c r="B28" s="61"/>
      <c r="C28" s="61"/>
      <c r="D28" s="61"/>
      <c r="E28" s="62"/>
      <c r="F28" s="63"/>
      <c r="G28" s="63"/>
      <c r="H28" s="64" t="s">
        <v>165</v>
      </c>
      <c r="I28" s="64"/>
      <c r="J28" s="64"/>
      <c r="K28" s="64"/>
      <c r="L28" s="64"/>
      <c r="M28" s="373" t="s">
        <v>93</v>
      </c>
      <c r="N28" s="373"/>
      <c r="O28" s="373"/>
      <c r="P28" s="373"/>
      <c r="Q28" s="373"/>
      <c r="R28" s="373"/>
      <c r="S28" s="373"/>
      <c r="T28" s="373"/>
      <c r="U28" s="373"/>
      <c r="V28" s="373"/>
      <c r="AJ28" s="116"/>
      <c r="AK28" s="116"/>
    </row>
    <row r="29" spans="1:37" s="156" customFormat="1" ht="24.75" customHeight="1">
      <c r="A29" s="59"/>
      <c r="B29" s="59"/>
      <c r="C29" s="65"/>
      <c r="D29" s="6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AJ29" s="116"/>
      <c r="AK29" s="116"/>
    </row>
    <row r="30" spans="1:37" s="156" customFormat="1" ht="19.5" customHeight="1">
      <c r="A30" s="176" t="s">
        <v>152</v>
      </c>
      <c r="B30" s="176"/>
      <c r="C30" s="176"/>
      <c r="D30" s="176"/>
      <c r="E30" s="177"/>
      <c r="F30" s="178"/>
      <c r="G30" s="178"/>
      <c r="H30" s="179" t="s">
        <v>166</v>
      </c>
      <c r="I30" s="179"/>
      <c r="J30" s="179"/>
      <c r="K30" s="179"/>
      <c r="L30" s="176" t="s">
        <v>167</v>
      </c>
      <c r="M30" s="181"/>
      <c r="N30" s="181"/>
      <c r="O30" s="181"/>
      <c r="P30" s="181"/>
      <c r="Q30" s="180"/>
      <c r="R30" s="180"/>
      <c r="S30" s="181"/>
      <c r="T30" s="180"/>
      <c r="U30" s="180"/>
      <c r="V30" s="181"/>
      <c r="AJ30" s="116"/>
      <c r="AK30" s="116"/>
    </row>
    <row r="31" spans="1:22" ht="12.7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11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47" spans="43:53" ht="16.5"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</row>
    <row r="48" spans="43:53" ht="12.75"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</row>
    <row r="49" spans="43:53" ht="12.75"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</row>
    <row r="50" spans="43:53" ht="12.75"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</row>
    <row r="51" spans="43:53" ht="12.75"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</row>
  </sheetData>
  <sheetProtection deleteRows="0"/>
  <mergeCells count="45">
    <mergeCell ref="A2:C2"/>
    <mergeCell ref="M2:P2"/>
    <mergeCell ref="A3:A5"/>
    <mergeCell ref="B3:G5"/>
    <mergeCell ref="H3:H5"/>
    <mergeCell ref="I3:K3"/>
    <mergeCell ref="M3:N5"/>
    <mergeCell ref="O3:T5"/>
    <mergeCell ref="I4:I5"/>
    <mergeCell ref="J4:K5"/>
    <mergeCell ref="B6:G6"/>
    <mergeCell ref="J6:K6"/>
    <mergeCell ref="M6:N7"/>
    <mergeCell ref="O6:T7"/>
    <mergeCell ref="B7:G7"/>
    <mergeCell ref="J7:K7"/>
    <mergeCell ref="L20:V20"/>
    <mergeCell ref="L11:V11"/>
    <mergeCell ref="A15:H15"/>
    <mergeCell ref="A16:H16"/>
    <mergeCell ref="A17:H17"/>
    <mergeCell ref="A10:D10"/>
    <mergeCell ref="A11:H11"/>
    <mergeCell ref="A12:H12"/>
    <mergeCell ref="A14:H14"/>
    <mergeCell ref="A13:H13"/>
    <mergeCell ref="L17:V17"/>
    <mergeCell ref="A23:V23"/>
    <mergeCell ref="M25:V25"/>
    <mergeCell ref="M26:V26"/>
    <mergeCell ref="M28:V28"/>
    <mergeCell ref="A18:H18"/>
    <mergeCell ref="A19:H19"/>
    <mergeCell ref="A20:H20"/>
    <mergeCell ref="L18:V18"/>
    <mergeCell ref="L19:V19"/>
    <mergeCell ref="U3:U5"/>
    <mergeCell ref="U6:U7"/>
    <mergeCell ref="L13:V13"/>
    <mergeCell ref="L14:V14"/>
    <mergeCell ref="L15:V15"/>
    <mergeCell ref="L16:V16"/>
    <mergeCell ref="L12:V12"/>
    <mergeCell ref="V3:V5"/>
    <mergeCell ref="V6:V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B4" sqref="B4"/>
    </sheetView>
  </sheetViews>
  <sheetFormatPr defaultColWidth="8.875" defaultRowHeight="12.75"/>
  <cols>
    <col min="1" max="1" width="11.75390625" style="116" customWidth="1"/>
    <col min="2" max="16384" width="8.875" style="116" customWidth="1"/>
  </cols>
  <sheetData>
    <row r="1" spans="1:4" ht="12.75">
      <c r="A1" s="30"/>
      <c r="B1" s="30"/>
      <c r="C1" s="30"/>
      <c r="D1" s="30"/>
    </row>
    <row r="2" spans="1:4" ht="15.75">
      <c r="A2" s="175" t="s">
        <v>115</v>
      </c>
      <c r="B2" s="175"/>
      <c r="C2" s="175"/>
      <c r="D2" s="175"/>
    </row>
    <row r="3" spans="1:4" ht="15.75">
      <c r="A3" s="69" t="s">
        <v>47</v>
      </c>
      <c r="B3" s="70">
        <v>1</v>
      </c>
      <c r="C3" s="70">
        <v>2</v>
      </c>
      <c r="D3" s="70">
        <v>3</v>
      </c>
    </row>
    <row r="4" spans="1:4" ht="15.75">
      <c r="A4" s="69" t="s">
        <v>94</v>
      </c>
      <c r="B4" s="70">
        <f>COUNTA(ЗМІСТ!Q11:Q14,ЗМІСТ!Q18:Q23,ЗМІСТ!Q27:Q27,ЗМІСТ!Q31:Q31,ЗМІСТ!Q42:Q42,ЗМІСТ!#REF!)</f>
        <v>8</v>
      </c>
      <c r="C4" s="70">
        <f>COUNTA(ЗМІСТ!R11:R14,ЗМІСТ!R18:R23,ЗМІСТ!R27:R27,ЗМІСТ!R31:R31,ЗМІСТ!R42:R42,ЗМІСТ!#REF!)</f>
        <v>5</v>
      </c>
      <c r="D4" s="70">
        <f>COUNTA(ЗМІСТ!S11:S14,ЗМІСТ!S18:S23,ЗМІСТ!S27:S27,ЗМІСТ!S31:S31,ЗМІСТ!S42:S42,ЗМІСТ!#REF!)</f>
        <v>5</v>
      </c>
    </row>
  </sheetData>
  <sheetProtection password="CF68" sheet="1" deleteRows="0"/>
  <conditionalFormatting sqref="B4:D4">
    <cfRule type="cellIs" priority="1" dxfId="17" operator="lessThanOrEqual" stopIfTrue="1">
      <formula>8</formula>
    </cfRule>
    <cfRule type="cellIs" priority="2" dxfId="1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3.375" style="0" customWidth="1"/>
    <col min="2" max="2" width="9.125" style="0" customWidth="1"/>
  </cols>
  <sheetData>
    <row r="1" spans="1:3" ht="12.75">
      <c r="A1" s="424" t="s">
        <v>146</v>
      </c>
      <c r="B1" s="424"/>
      <c r="C1" s="424"/>
    </row>
    <row r="2" spans="1:3" ht="12.75">
      <c r="A2" s="423" t="s">
        <v>147</v>
      </c>
      <c r="B2" s="423"/>
      <c r="C2" s="423"/>
    </row>
    <row r="3" spans="1:2" ht="25.5">
      <c r="A3" s="192" t="s">
        <v>148</v>
      </c>
      <c r="B3" s="193" t="s">
        <v>149</v>
      </c>
    </row>
    <row r="4" spans="1:2" ht="12.75">
      <c r="A4" s="190" t="s">
        <v>156</v>
      </c>
      <c r="B4" s="191">
        <v>5</v>
      </c>
    </row>
    <row r="5" spans="1:2" ht="36" customHeight="1">
      <c r="A5" s="195" t="s">
        <v>161</v>
      </c>
      <c r="B5" s="191">
        <v>5</v>
      </c>
    </row>
    <row r="6" spans="1:2" ht="33.75" customHeight="1">
      <c r="A6" s="195" t="s">
        <v>168</v>
      </c>
      <c r="B6" s="191">
        <v>5</v>
      </c>
    </row>
    <row r="7" spans="1:2" ht="32.25" customHeight="1">
      <c r="A7" s="195" t="s">
        <v>162</v>
      </c>
      <c r="B7" s="191">
        <v>3</v>
      </c>
    </row>
    <row r="8" spans="1:2" ht="12.75">
      <c r="A8" s="190"/>
      <c r="B8" s="191">
        <v>5</v>
      </c>
    </row>
    <row r="9" spans="1:2" ht="15">
      <c r="A9" s="224" t="s">
        <v>179</v>
      </c>
      <c r="B9" s="191">
        <v>5</v>
      </c>
    </row>
    <row r="10" spans="1:2" ht="30">
      <c r="A10" s="225" t="s">
        <v>180</v>
      </c>
      <c r="B10" s="191">
        <v>4</v>
      </c>
    </row>
    <row r="11" spans="1:2" ht="32.25" customHeight="1">
      <c r="A11" s="225" t="s">
        <v>182</v>
      </c>
      <c r="B11" s="226" t="s">
        <v>185</v>
      </c>
    </row>
    <row r="12" spans="1:2" ht="30">
      <c r="A12" s="225" t="s">
        <v>183</v>
      </c>
      <c r="B12" s="191">
        <v>5</v>
      </c>
    </row>
    <row r="13" spans="1:2" ht="33" customHeight="1">
      <c r="A13" s="225" t="s">
        <v>184</v>
      </c>
      <c r="B13" s="191">
        <v>3</v>
      </c>
    </row>
    <row r="14" spans="1:2" ht="12.75">
      <c r="A14" s="190"/>
      <c r="B14" s="191"/>
    </row>
    <row r="15" spans="1:2" ht="12.75">
      <c r="A15" s="190"/>
      <c r="B15" s="191"/>
    </row>
    <row r="16" spans="1:2" ht="12.75">
      <c r="A16" s="190"/>
      <c r="B16" s="191"/>
    </row>
    <row r="17" spans="1:2" ht="12.75">
      <c r="A17" s="190"/>
      <c r="B17" s="191"/>
    </row>
    <row r="18" spans="1:2" ht="12.75">
      <c r="A18" s="190"/>
      <c r="B18" s="191"/>
    </row>
    <row r="19" spans="1:2" ht="12.75">
      <c r="A19" s="190"/>
      <c r="B19" s="191"/>
    </row>
    <row r="20" spans="1:2" ht="12.75">
      <c r="A20" s="190"/>
      <c r="B20" s="191"/>
    </row>
    <row r="21" spans="1:2" ht="12.75">
      <c r="A21" s="190"/>
      <c r="B21" s="191"/>
    </row>
    <row r="22" spans="1:2" ht="12.75">
      <c r="A22" s="190"/>
      <c r="B22" s="191"/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2021-08-31T08:02:00Z</cp:lastPrinted>
  <dcterms:created xsi:type="dcterms:W3CDTF">2003-11-28T18:06:16Z</dcterms:created>
  <dcterms:modified xsi:type="dcterms:W3CDTF">2023-09-22T11:00:01Z</dcterms:modified>
  <cp:category/>
  <cp:version/>
  <cp:contentType/>
  <cp:contentStatus/>
</cp:coreProperties>
</file>